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62" activeTab="0"/>
  </bookViews>
  <sheets>
    <sheet name="マニュアル" sheetId="1" r:id="rId1"/>
    <sheet name="基礎データ" sheetId="2" r:id="rId2"/>
    <sheet name="出場種目票" sheetId="3" r:id="rId3"/>
    <sheet name="氏名記録入力例" sheetId="4" r:id="rId4"/>
    <sheet name="男申込一覧表" sheetId="5" r:id="rId5"/>
    <sheet name="女子申込一覧表" sheetId="6" r:id="rId6"/>
    <sheet name="男子個票" sheetId="7" r:id="rId7"/>
    <sheet name="女子個票" sheetId="8" r:id="rId8"/>
  </sheets>
  <definedNames>
    <definedName name="_xlnm.Print_Area" localSheetId="2">'出場種目票'!$A$1:$T$101</definedName>
    <definedName name="_xlnm.Print_Area" localSheetId="7">'女子個票'!$A$1:$P$154</definedName>
    <definedName name="_xlnm.Print_Area" localSheetId="5">'女子申込一覧表'!$A$1:$L$55</definedName>
    <definedName name="_xlnm.Print_Area" localSheetId="6">'男子個票'!$A$1:$P$154</definedName>
    <definedName name="_xlnm.Print_Area" localSheetId="4">'男申込一覧表'!$A$1:$L$54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<sst xmlns="http://schemas.openxmlformats.org/spreadsheetml/2006/main" count="2127" uniqueCount="346">
  <si>
    <t>中学校</t>
  </si>
  <si>
    <t>Ｈ</t>
  </si>
  <si>
    <t xml:space="preserve"> 　　→個票には、本年度の公認大会での最高記録(追い風参考記録を含む)または県体予選会決勝記録を必ず記入(入力)して下さい。</t>
  </si>
  <si>
    <t>［陸上競技部顧問作成用ソフト］</t>
  </si>
  <si>
    <t>《入力する部分は、、、》</t>
  </si>
  <si>
    <t>例</t>
  </si>
  <si>
    <t>申込責任者携帯電話</t>
  </si>
  <si>
    <t xml:space="preserve">  「申込一覧表には、参加申し込み人数、日付を記入してください」</t>
  </si>
  <si>
    <t>ハセガワ　ヒフミ</t>
  </si>
  <si>
    <t>◎県中学陸上申込ソフトの使用について</t>
  </si>
  <si>
    <t>南　部</t>
  </si>
  <si>
    <t>★学校申込用・様式１【ブロック枠用】★</t>
  </si>
  <si>
    <t>(携帯以外は緊急連絡先)</t>
  </si>
  <si>
    <t>・競歩、棒高跳等で公認記録のない場合は、郡市委員までご一報を下さい。</t>
  </si>
  <si>
    <t>・陸上競技部顧問が申込時に郡市委員へ提出する、申込一覧表、個票が自動作成されます。</t>
  </si>
  <si>
    <t>走高跳</t>
  </si>
  <si>
    <t>県大会回数</t>
  </si>
  <si>
    <t xml:space="preserve"> 　　→Ａ４サイズで印刷されます。提出はＡ４サイズのままで個票は切り離さずに提出します！！</t>
  </si>
  <si>
    <t>※リレーの申込欄が２チームになっていますが、１校１チームですので、共通４００ｍＲ②の欄は無視して下さい。</t>
  </si>
  <si>
    <t>《使用すると楽になる点》</t>
  </si>
  <si>
    <t>共通１１０ｍＨ</t>
  </si>
  <si>
    <t>※</t>
  </si>
  <si>
    <t>・陸上競技部顧問が郡市委員へ提出しなければならないデータも自動で作成されます。</t>
  </si>
  <si>
    <t>　</t>
  </si>
  <si>
    <t>　①、②の入力はブルー部分の見本を参考に入力してください。</t>
  </si>
  <si>
    <t>→→  このマニュアルの最後まで読んでから作業に入ること！</t>
  </si>
  <si>
    <t>円　×　男女合計</t>
  </si>
  <si>
    <t>Ｇ</t>
  </si>
  <si>
    <t>・入力する部分は、①基礎データ、②出場種目票、③女子申込一覧表の、３つのシートの黄色い部分のみです。</t>
  </si>
  <si>
    <t>・入力するナンバーカードについては、各郡市委員の指示に従ってください。</t>
  </si>
  <si>
    <t>正吉喜久夫</t>
  </si>
  <si>
    <t>県選手権</t>
  </si>
  <si>
    <t>の縦線</t>
  </si>
  <si>
    <t>氏  名</t>
  </si>
  <si>
    <t>　　《参加選手の記録入力について》</t>
  </si>
  <si>
    <t>・シートは①→②→③の順に作業してください。</t>
  </si>
  <si>
    <t>寺内　　敏</t>
  </si>
  <si>
    <t>　②の名簿の氏名・校名等の入力規則は〈氏名記録入力例のシート〉を確認下さい。</t>
  </si>
  <si>
    <t>顧問名③</t>
  </si>
  <si>
    <t>1･2年100ｍ</t>
  </si>
  <si>
    <t>　②の名簿は103行目以下の男女別の欄に、Ｎｏカード順(小→大)で入力または貼り付けして下さい。</t>
  </si>
  <si>
    <t>・②の名簿貼り付け後に、出場種目のＮｏカード部分にＮｏを入力すると出場種目票・個票・申し込み一覧表へ氏名校名学年フリガナが自動表示されます。</t>
  </si>
  <si>
    <t>　　↑</t>
  </si>
  <si>
    <t>・個票と申込一覧表は、シートを開いて印刷できます(印刷範囲等の設定は原則不要です)。</t>
  </si>
  <si>
    <t>・出場種目票のＮＯカード入力後に、その他の黄色の部分に入力します。</t>
  </si>
  <si>
    <t>Ｊ</t>
  </si>
  <si>
    <t xml:space="preserve"> 　　→個票の記録は印刷後に手書きで記入して下さい。出場種目票を入力しても、記録の個票への記入はされません。</t>
  </si>
  <si>
    <t>回</t>
  </si>
  <si>
    <t>・出場種目票を入力する前に、必ず〈氏名記録入力例のシート〉を熟読すること。</t>
  </si>
  <si>
    <t xml:space="preserve">  期　日</t>
  </si>
  <si>
    <t>・Ｄ列、Ｆ列の記録、Ｈ列の風速、Ｑ、Ｒ、Ｓ列の期日、競技会名、場所(黄色い部分)を忘れず入力して下さい。</t>
  </si>
  <si>
    <t>・出場種目票を提出する時には、このデータまるごとを郡市委員に提出してください。</t>
  </si>
  <si>
    <t>　（出場種目票のシートだけ送ると消えてしまいます。）</t>
  </si>
  <si>
    <t>・出場種目票の記録の欄(黄色い部分)には個票に記入した記録と期日、競技会名、場所を入力すること。</t>
  </si>
  <si>
    <t>共通３０００ｍ</t>
  </si>
  <si>
    <t>金沢、河北、羽咋市、羽咋郡、鹿島、</t>
  </si>
  <si>
    <t xml:space="preserve"> ※入力後、必ず申込一覧表と確認してください。予定オーダーの入力が無いと、プログラム編成が非常に困難になります。</t>
  </si>
  <si>
    <t>・氏名記録入力例のシートを開き、入力上の注意を確認します。</t>
  </si>
  <si>
    <t>共通110ｍH</t>
  </si>
  <si>
    <t>　　特に→氏名、校名等の入力規則(スペースは全角スペースのみ)。記録の入力規則。公認非公認など。リレーの入力。</t>
  </si>
  <si>
    <t>.</t>
  </si>
  <si>
    <t>・Ｑ、Ｒ、Ｓ列の期日、競技会名、場所等(黄色部分)は、入力した記録の大会のものを入力して下さい。</t>
  </si>
  <si>
    <t>・出場種目票の記録を入力しない部分Ｅ列は下部の入力の関係上、列幅が広がっています。</t>
  </si>
  <si>
    <t>↓↓ここに基本データを入れる→Ｎｏカード順に入力すること。（黄色部分にデータを入力すること）</t>
  </si>
  <si>
    <t>山田  香織</t>
  </si>
  <si>
    <t>泉</t>
  </si>
  <si>
    <t>　間違えてＥ列へ記録入力しないよう注意して下さい。</t>
  </si>
  <si>
    <t>顧問名②</t>
  </si>
  <si>
    <t>・</t>
  </si>
  <si>
    <t>・リレーの場合、チームの記録入力行の予定オーダーと、その(チーム記録入力)行の下の行にエントリーするリレーメンバーの入力が必要となります。</t>
  </si>
  <si>
    <t>国体予選</t>
  </si>
  <si>
    <t>０９０６５３１０２０１</t>
  </si>
  <si>
    <t>　エントリー６名のＮｏを入力すれば氏名・学年・校名等は自動表示されます。→入力例を確認してください。</t>
  </si>
  <si>
    <t>　エントリー６名の１人目のＮｏを入力すると、自動的にチーム記録の校名は表示されます。</t>
  </si>
  <si>
    <t>・ブロック予選会の男子砲丸投を４．０ｋｇで実施の場合は、出場種目票のナンバーを52→51に、重さの5.0→4.0へ訂正して下さい。</t>
  </si>
  <si>
    <t>《出場者ランキング表作成のため。よろしくお願いします！！》</t>
  </si>
  <si>
    <t>山田　太郎</t>
  </si>
  <si>
    <t>日光　　忍</t>
  </si>
  <si>
    <t>土田　寛樹</t>
  </si>
  <si>
    <t>Ｌ</t>
  </si>
  <si>
    <t>NOｶｰﾄﾞ</t>
  </si>
  <si>
    <t>郡市名</t>
  </si>
  <si>
    <t>（………</t>
  </si>
  <si>
    <t>女</t>
  </si>
  <si>
    <t>金沢西</t>
  </si>
  <si>
    <t>郡・市</t>
  </si>
  <si>
    <t>例</t>
  </si>
  <si>
    <t>共通1500ｍ</t>
  </si>
  <si>
    <t>郡市名・郡市中体連名について</t>
  </si>
  <si>
    <t>上記名称で統一入力すること！</t>
  </si>
  <si>
    <t>学校名</t>
  </si>
  <si>
    <t>柏  崎</t>
  </si>
  <si>
    <t>先生</t>
  </si>
  <si>
    <t>加賀、小松、能美、白山、野々市、</t>
  </si>
  <si>
    <t>七尾、輪島、鳳珠、珠洲</t>
  </si>
  <si>
    <t>顧問名①</t>
  </si>
  <si>
    <t>学校長名</t>
  </si>
  <si>
    <t>手</t>
  </si>
  <si>
    <t>↓↓ ◎入力見本◎</t>
  </si>
  <si>
    <t>小竹　　淳　　</t>
  </si>
  <si>
    <t>競技会名</t>
  </si>
  <si>
    <t>校長</t>
  </si>
  <si>
    <t>↓↓以下の黄色の部分に入力して下さい！</t>
  </si>
  <si>
    <t>長谷川一二三</t>
  </si>
  <si>
    <t>郡市名</t>
  </si>
  <si>
    <t>　　　石川県中学校体育連盟会長　　様</t>
  </si>
  <si>
    <t>学校名</t>
  </si>
  <si>
    <t>先生</t>
  </si>
  <si>
    <t>県大会回数</t>
  </si>
  <si>
    <t>回</t>
  </si>
  <si>
    <t>性別</t>
  </si>
  <si>
    <t>４００ｍ</t>
  </si>
  <si>
    <t>種目No</t>
  </si>
  <si>
    <t>学 年</t>
  </si>
  <si>
    <t>◎　学校名は、Ｇ列に入力する。</t>
  </si>
  <si>
    <t>種  目</t>
  </si>
  <si>
    <t xml:space="preserve"> 記  録</t>
  </si>
  <si>
    <t>共通100ｍ</t>
  </si>
  <si>
    <t>風 速</t>
  </si>
  <si>
    <t>Ｂ</t>
  </si>
  <si>
    <t xml:space="preserve">学 校 </t>
  </si>
  <si>
    <t>学年</t>
  </si>
  <si>
    <t>場 所</t>
  </si>
  <si>
    <t>佐久間みゆき</t>
  </si>
  <si>
    <t>男</t>
  </si>
  <si>
    <t>共通１００ｍ</t>
  </si>
  <si>
    <t>４×１００ ｍリレー②</t>
  </si>
  <si>
    <t>(</t>
  </si>
  <si>
    <t>)</t>
  </si>
  <si>
    <t>４×</t>
  </si>
  <si>
    <t>共通２００ｍ</t>
  </si>
  <si>
    <t>３０００ｍＷ</t>
  </si>
  <si>
    <t>共通４００ｍ</t>
  </si>
  <si>
    <t>ＮＯ</t>
  </si>
  <si>
    <t>共通８００ｍ</t>
  </si>
  <si>
    <t>様式１－①</t>
  </si>
  <si>
    <t>共通１５００ｍ</t>
  </si>
  <si>
    <t>共通３０００ｍＷ</t>
  </si>
  <si>
    <t>２００ｍ</t>
  </si>
  <si>
    <t>共通１００ｍＨ</t>
  </si>
  <si>
    <t>共通４００ｍＲ①</t>
  </si>
  <si>
    <t>共通800ｍ</t>
  </si>
  <si>
    <t>←学校名入力</t>
  </si>
  <si>
    <t>エントリー記録のオーダーを入力する</t>
  </si>
  <si>
    <t>共通４００ｍＲ②</t>
  </si>
  <si>
    <t>共通走高跳</t>
  </si>
  <si>
    <t>共通棒高跳</t>
  </si>
  <si>
    <t>共通走幅跳</t>
  </si>
  <si>
    <t>共通砲丸投(5.0)</t>
  </si>
  <si>
    <t>１､２年１００ｍ</t>
  </si>
  <si>
    <t>Ｋ</t>
  </si>
  <si>
    <t>１､２年走幅跳</t>
  </si>
  <si>
    <t>共通砲丸投(2.7)</t>
  </si>
  <si>
    <t>参加料</t>
  </si>
  <si>
    <t>ここに出場選手のナンバーを入力する。</t>
  </si>
  <si>
    <t>東　部</t>
  </si>
  <si>
    <t>走高跳</t>
  </si>
  <si>
    <t>１年１５００ｍ</t>
  </si>
  <si>
    <t>ＮＯ</t>
  </si>
  <si>
    <t>生　徒　氏　名</t>
  </si>
  <si>
    <t>◎　記録の列は、・ 分の単位（Ｄ列）は、分の数字のみ入力する。</t>
  </si>
  <si>
    <t>学校名</t>
  </si>
  <si>
    <t>フリガナ→全角で</t>
  </si>
  <si>
    <t>◎　風速の列は、＋はつけないで○.○と入力する。－はつける。+2.1m以上の風速は追風参考記録。</t>
  </si>
  <si>
    <t>例１</t>
  </si>
  <si>
    <t>ヤマダ　タロウ</t>
  </si>
  <si>
    <t>例２</t>
  </si>
  <si>
    <t>金沢美恵子</t>
  </si>
  <si>
    <t>清　泉</t>
  </si>
  <si>
    <t>カナザワ　ミエコ</t>
  </si>
  <si>
    <t>例３</t>
  </si>
  <si>
    <t>西南部</t>
  </si>
  <si>
    <t>※氏名＆校名に使用するスペースは全角スペースのみ。半角スペース×２は厳禁！！</t>
  </si>
  <si>
    <t>男</t>
  </si>
  <si>
    <t>（</t>
  </si>
  <si>
    <t>）</t>
  </si>
  <si>
    <t>女</t>
  </si>
  <si>
    <t xml:space="preserve">学   校 </t>
  </si>
  <si>
    <t>大会氏名記録入力例</t>
  </si>
  <si>
    <t>……</t>
  </si>
  <si>
    <t>出沢  英之</t>
  </si>
  <si>
    <t>は各列を示す）</t>
  </si>
  <si>
    <t>①</t>
  </si>
  <si>
    <t>Ｅ</t>
  </si>
  <si>
    <t>Ａ</t>
  </si>
  <si>
    <t>Ｃ</t>
  </si>
  <si>
    <t>Ｄ</t>
  </si>
  <si>
    <t>　</t>
  </si>
  <si>
    <t>Ｆ</t>
  </si>
  <si>
    <t>Ｉ</t>
  </si>
  <si>
    <t>Ｍ</t>
  </si>
  <si>
    <t>Ｎ</t>
  </si>
  <si>
    <t>Ｏ</t>
  </si>
  <si>
    <t>Ｐ</t>
  </si>
  <si>
    <t>Ｑ</t>
  </si>
  <si>
    <t>Ｒ</t>
  </si>
  <si>
    <t>瀬谷　美香</t>
  </si>
  <si>
    <t>Ｓ</t>
  </si>
  <si>
    <t>砲丸投</t>
  </si>
  <si>
    <t xml:space="preserve"> 学年</t>
  </si>
  <si>
    <t>　　　　　　男子選手</t>
  </si>
  <si>
    <t>☆ リレーの入力について注意してほしい点。</t>
  </si>
  <si>
    <t>赤土　友子</t>
  </si>
  <si>
    <t xml:space="preserve"> </t>
  </si>
  <si>
    <t xml:space="preserve"> 分</t>
  </si>
  <si>
    <t>石川松任記</t>
  </si>
  <si>
    <t>秒</t>
  </si>
  <si>
    <t>１００ｍ</t>
  </si>
  <si>
    <t>吉田　　篤</t>
  </si>
  <si>
    <t>国体</t>
  </si>
  <si>
    <t>野  田</t>
  </si>
  <si>
    <t xml:space="preserve">      (エントリー人数、リレーの補員を含む)</t>
  </si>
  <si>
    <t>棒高跳</t>
  </si>
  <si>
    <t xml:space="preserve"> 01.</t>
  </si>
  <si>
    <t>松  江</t>
  </si>
  <si>
    <t>◎ 追風参考記録（風速２.１ｍ以上の記録）と非公認大会の記録には、記録列の Ｅ列に ★印を入力する。</t>
  </si>
  <si>
    <t>電気計時記録の例</t>
  </si>
  <si>
    <t>顧問①</t>
  </si>
  <si>
    <t>★</t>
  </si>
  <si>
    <t>福  井</t>
  </si>
  <si>
    <t>４００ｍ</t>
  </si>
  <si>
    <t xml:space="preserve">  泉  </t>
  </si>
  <si>
    <t>名</t>
  </si>
  <si>
    <t>三  国</t>
  </si>
  <si>
    <t>８００ｍ</t>
  </si>
  <si>
    <t>村田　　巌</t>
  </si>
  <si>
    <t>◎ 走幅跳・三段跳の最高記録が追風参考記録の場合、試技の中の公認最高記録も必ず入力する。</t>
  </si>
  <si>
    <t>３０００ｍ</t>
  </si>
  <si>
    <t>鳴　和</t>
  </si>
  <si>
    <t>加賀市記</t>
  </si>
  <si>
    <t>通</t>
  </si>
  <si>
    <t>西  部</t>
  </si>
  <si>
    <t>古永　亮一</t>
  </si>
  <si>
    <t>共通200ｍ</t>
  </si>
  <si>
    <t xml:space="preserve">  港  </t>
  </si>
  <si>
    <t>金  沢</t>
  </si>
  <si>
    <t>金沢市陸上</t>
  </si>
  <si>
    <t>七  尾</t>
  </si>
  <si>
    <t>１００ｍＨ</t>
  </si>
  <si>
    <t>弥  彦</t>
  </si>
  <si>
    <t>追風参考の例</t>
  </si>
  <si>
    <t>１１０ｍＨ</t>
  </si>
  <si>
    <t>勝田　則武</t>
  </si>
  <si>
    <t>高　岡</t>
  </si>
  <si>
    <t>新発田</t>
  </si>
  <si>
    <t>３０００ｍ競歩</t>
  </si>
  <si>
    <t>◎ ４００ｍ以下の手動計時大会の記録には、記録列の Ｅ列に 手印を入力する。また、その記録が追風参考と非公認大会の場合には Ｄ列に ★印を入力する。</t>
  </si>
  <si>
    <t>点田　麻香</t>
  </si>
  <si>
    <t>北陸選手権</t>
  </si>
  <si>
    <t>松  本</t>
  </si>
  <si>
    <t>非公認大会の例</t>
  </si>
  <si>
    <t>棒高跳</t>
  </si>
  <si>
    <t>令和　　　 年　　　月       日</t>
  </si>
  <si>
    <t>寺岡　智之</t>
  </si>
  <si>
    <t>富  山</t>
  </si>
  <si>
    <t>◎　場所は出来るだけ３文字におさめ、入力方法は学校名と同じに扱う。</t>
  </si>
  <si>
    <t>走幅跳</t>
  </si>
  <si>
    <t>浅野川</t>
  </si>
  <si>
    <t>走幅跳追風参考の例</t>
  </si>
  <si>
    <t>砲丸投(4.0kg)</t>
  </si>
  <si>
    <t>北形謙太郎</t>
  </si>
  <si>
    <t>金大附属</t>
  </si>
  <si>
    <t>国  立</t>
  </si>
  <si>
    <t>４００ｍＲ</t>
  </si>
  <si>
    <t>中学校長</t>
  </si>
  <si>
    <t xml:space="preserve">野  田    </t>
  </si>
  <si>
    <t>赤土1瀬谷1林1竹内1</t>
  </si>
  <si>
    <t>◎　氏名の列は、５文字を基本とし、姓と名を１文字あけ見本の通り入力。６文字もそのまま入力する(□は全角スペース)。</t>
  </si>
  <si>
    <t>新  潟</t>
  </si>
  <si>
    <t>林　　由佳</t>
  </si>
  <si>
    <t>竹内　あや</t>
  </si>
  <si>
    <t>大蔵　直子</t>
  </si>
  <si>
    <t>松岡　　玲</t>
  </si>
  <si>
    <t>入力の注意（統一事項）</t>
  </si>
  <si>
    <t>　　　　　 ・ 秒の単位（Ｆ列）は、手動 1/10は、○.○、電動 1/100は、○.○○と小数点を使い入力する。</t>
  </si>
  <si>
    <t>例）   宮崎□達也、　吉田□□篤、　中□□洋子、  北□由希子、  佐久間健二、  三田村真由美</t>
  </si>
  <si>
    <t>◎　学校名の列は、１文字校は、□泉□　２文字校は、野□田　３文字以上校は、浅野川、金大附属、金沢錦丘(□は全角スペース)とそのまま入力する。</t>
  </si>
  <si>
    <t>◎　期日の列は、日付けのみ小数点で入力する。１桁の日には０を付ける。例）10月２日 → 10.02 ○ 10.2 ×</t>
  </si>
  <si>
    <t>◎  リレーの場合も、学校名の入力位置、オーダーの入力の仕方以外は、上記の統一事項と同様に入力する。</t>
  </si>
  <si>
    <t>◎　オーダーは、氏名の場所（Ｋ列）に、４名続けて入力する。選手の姓のみを入力し、学年は半角数字で姓の後に必ず入れること。</t>
  </si>
  <si>
    <t>☆ 電気計時記録と非公認記録（追風参考と非公認大会）の取り扱いについて</t>
  </si>
  <si>
    <t>※ 石川県の中学校の試合では、電気計時は数少ないが、その場合には後で見ても分かるように一筆つけること。</t>
  </si>
  <si>
    <t>注）Ａ4サイズで提出する。</t>
  </si>
  <si>
    <t>顧問②</t>
  </si>
  <si>
    <t>顧問③</t>
  </si>
  <si>
    <t>(携帯以外は緊急連絡先)</t>
  </si>
  <si>
    <r>
      <t>女</t>
    </r>
    <r>
      <rPr>
        <b/>
        <sz val="12"/>
        <rFont val="ＭＳ Ｐゴシック"/>
        <family val="3"/>
      </rPr>
      <t>子選手</t>
    </r>
    <r>
      <rPr>
        <b/>
        <u val="single"/>
        <sz val="12"/>
        <rFont val="ＭＳ Ｐゴシック"/>
        <family val="3"/>
      </rPr>
      <t>　　　　　</t>
    </r>
    <r>
      <rPr>
        <b/>
        <sz val="12"/>
        <rFont val="ＭＳ Ｐゴシック"/>
        <family val="3"/>
      </rPr>
      <t>名　　　計</t>
    </r>
    <r>
      <rPr>
        <b/>
        <u val="single"/>
        <sz val="12"/>
        <rFont val="ＭＳ Ｐゴシック"/>
        <family val="3"/>
      </rPr>
      <t>　　　　　</t>
    </r>
    <r>
      <rPr>
        <b/>
        <sz val="12"/>
        <rFont val="ＭＳ Ｐゴシック"/>
        <family val="3"/>
      </rPr>
      <t>名</t>
    </r>
  </si>
  <si>
    <t>　   種　　目</t>
  </si>
  <si>
    <r>
      <t>（</t>
    </r>
    <r>
      <rPr>
        <b/>
        <sz val="12"/>
        <color indexed="8"/>
        <rFont val="ＭＳ 明朝"/>
        <family val="1"/>
      </rPr>
      <t>Ａ4サイズで作成。切り離さずに申し込むこと。</t>
    </r>
    <r>
      <rPr>
        <b/>
        <u val="single"/>
        <sz val="12"/>
        <color indexed="8"/>
        <rFont val="ＭＳ 明朝"/>
        <family val="1"/>
      </rPr>
      <t>プログラム編成上、記録の欄は必ず記入すること</t>
    </r>
    <r>
      <rPr>
        <b/>
        <sz val="12"/>
        <color indexed="8"/>
        <rFont val="ＭＳ 明朝"/>
        <family val="1"/>
      </rPr>
      <t>）</t>
    </r>
  </si>
  <si>
    <t>（リレー補員選手含む）</t>
  </si>
  <si>
    <r>
      <t>◎</t>
    </r>
    <r>
      <rPr>
        <b/>
        <sz val="12"/>
        <rFont val="ＭＳ Ｐゴシック"/>
        <family val="3"/>
      </rPr>
      <t>男子の部</t>
    </r>
    <r>
      <rPr>
        <sz val="12"/>
        <rFont val="ＭＳ Ｐゴシック"/>
        <family val="3"/>
      </rPr>
      <t>　１５種目（黒で記入すること）</t>
    </r>
  </si>
  <si>
    <t>フ　リ　ガ　ナ</t>
  </si>
  <si>
    <t>種　　　目</t>
  </si>
  <si>
    <t>ナンバー</t>
  </si>
  <si>
    <t>選　手　名</t>
  </si>
  <si>
    <t>学</t>
  </si>
  <si>
    <t>年</t>
  </si>
  <si>
    <t>１００ｍ</t>
  </si>
  <si>
    <t>２００ｍ</t>
  </si>
  <si>
    <t>８００ｍ</t>
  </si>
  <si>
    <t>１５００ｍ</t>
  </si>
  <si>
    <t>共</t>
  </si>
  <si>
    <t>②</t>
  </si>
  <si>
    <t>３０００ｍ</t>
  </si>
  <si>
    <t>１１０ｍＨ</t>
  </si>
  <si>
    <t>１００ｍＲ</t>
  </si>
  <si>
    <t>走幅跳</t>
  </si>
  <si>
    <t>様式１－②</t>
  </si>
  <si>
    <r>
      <t>◎</t>
    </r>
    <r>
      <rPr>
        <b/>
        <sz val="12"/>
        <rFont val="ＭＳ Ｐゴシック"/>
        <family val="3"/>
      </rPr>
      <t>女子の部</t>
    </r>
  </si>
  <si>
    <t>１２種目（赤で記入すること。赤で記入できない場合は、赤蛍光ペン等で枠を囲むこと。）</t>
  </si>
  <si>
    <t>１００ｍＨ</t>
  </si>
  <si>
    <t>＝</t>
  </si>
  <si>
    <t>円</t>
  </si>
  <si>
    <t>共通100ｍH</t>
  </si>
  <si>
    <t>上記の生徒は健康診断の結果、異常がないので本大会に出場することを認めます。</t>
  </si>
  <si>
    <t>印</t>
  </si>
  <si>
    <t>★ 県中学大会用 様式１［学校申込］個票</t>
  </si>
  <si>
    <t>本年度最高記録</t>
  </si>
  <si>
    <t xml:space="preserve"> 番　号</t>
  </si>
  <si>
    <t xml:space="preserve">    氏         名</t>
  </si>
  <si>
    <t xml:space="preserve"> 郡市名・学校名</t>
  </si>
  <si>
    <t>共通400ｍ</t>
  </si>
  <si>
    <t>共通3000ｍ</t>
  </si>
  <si>
    <t>共通3000ｍW</t>
  </si>
  <si>
    <t>種     目</t>
  </si>
  <si>
    <t>４×１００ ｍリレー①</t>
  </si>
  <si>
    <t>学 　校 　名</t>
  </si>
  <si>
    <t>番　号</t>
  </si>
  <si>
    <t xml:space="preserve">     氏        名</t>
  </si>
  <si>
    <t>郡 　市 　名</t>
  </si>
  <si>
    <t>注】男子は黒字、女子は赤字で記入すること（赤で記入できない場合は、赤蛍光ペン等で枠を囲むこと）</t>
  </si>
  <si>
    <t>走高跳</t>
  </si>
  <si>
    <t>棒高跳</t>
  </si>
  <si>
    <t>1･2年走幅跳</t>
  </si>
  <si>
    <t>　本年度最高記録</t>
  </si>
  <si>
    <t>引率が部活動指導員の場合は任命権者を記入</t>
  </si>
  <si>
    <t>←任命権者</t>
  </si>
  <si>
    <t>金沢市</t>
  </si>
  <si>
    <t>大会引率が部活動指導員の場合は任命権者を記入</t>
  </si>
  <si>
    <t>部活動指導員が引率する場合には任命権者に記入すること</t>
  </si>
  <si>
    <t>令和５年度は75回</t>
  </si>
  <si>
    <t>2023.</t>
  </si>
  <si>
    <t>（</t>
  </si>
  <si>
    <t>）</t>
  </si>
  <si>
    <t>金沢市立野田</t>
  </si>
  <si>
    <t>０８０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</si>
</sst>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_ "/>
    <numFmt numFmtId="180" formatCode="0.00_);[Red]\(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5"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.45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.45"/>
      <color indexed="36"/>
      <name val="Arial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0"/>
      <name val="ＭＳ Ｐゴシック"/>
      <family val="3"/>
    </font>
    <font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u val="single"/>
      <sz val="16"/>
      <name val="ＭＳ Ｐゴシック"/>
      <family val="3"/>
    </font>
    <font>
      <sz val="11"/>
      <name val="ＭＳ Ｐゴシック"/>
      <family val="3"/>
    </font>
    <font>
      <b/>
      <sz val="14"/>
      <name val="Arial"/>
      <family val="2"/>
    </font>
    <font>
      <b/>
      <sz val="16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name val="ＭＳ Ｐゴシック"/>
      <family val="3"/>
    </font>
    <font>
      <sz val="9.55"/>
      <color indexed="8"/>
      <name val="ＭＳ 明朝"/>
      <family val="1"/>
    </font>
    <font>
      <b/>
      <sz val="20"/>
      <color indexed="8"/>
      <name val="ＭＳ 明朝"/>
      <family val="1"/>
    </font>
    <font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18"/>
      <color indexed="8"/>
      <name val="ＭＳ 明朝"/>
      <family val="1"/>
    </font>
    <font>
      <sz val="9.55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6"/>
      <name val="ＭＳ Ｐゴシック"/>
      <family val="3"/>
    </font>
    <font>
      <b/>
      <u val="single"/>
      <sz val="12"/>
      <color indexed="8"/>
      <name val="ＭＳ 明朝"/>
      <family val="1"/>
    </font>
    <font>
      <sz val="8"/>
      <name val="ＭＳ ゴシック"/>
      <family val="3"/>
    </font>
    <font>
      <sz val="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tted"/>
      <top style="medium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 style="thin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tted"/>
    </border>
    <border>
      <left>
        <color indexed="63"/>
      </left>
      <right>
        <color indexed="63"/>
      </right>
      <top style="medium">
        <color indexed="8"/>
      </top>
      <bottom style="dotted"/>
    </border>
    <border>
      <left>
        <color indexed="63"/>
      </left>
      <right style="medium"/>
      <top style="medium">
        <color indexed="8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24" borderId="0" xfId="0" applyFont="1" applyFill="1" applyAlignment="1">
      <alignment/>
    </xf>
    <xf numFmtId="0" fontId="0" fillId="24" borderId="0" xfId="0" applyFill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11" borderId="0" xfId="0" applyFont="1" applyFill="1" applyAlignment="1">
      <alignment/>
    </xf>
    <xf numFmtId="0" fontId="0" fillId="11" borderId="0" xfId="0" applyFill="1" applyAlignment="1">
      <alignment/>
    </xf>
    <xf numFmtId="0" fontId="25" fillId="17" borderId="0" xfId="0" applyFont="1" applyFill="1" applyAlignment="1">
      <alignment/>
    </xf>
    <xf numFmtId="0" fontId="0" fillId="17" borderId="0" xfId="0" applyFill="1" applyAlignment="1">
      <alignment/>
    </xf>
    <xf numFmtId="0" fontId="25" fillId="0" borderId="0" xfId="0" applyFont="1" applyAlignment="1">
      <alignment horizontal="right"/>
    </xf>
    <xf numFmtId="0" fontId="25" fillId="10" borderId="0" xfId="0" applyFont="1" applyFill="1" applyAlignment="1">
      <alignment/>
    </xf>
    <xf numFmtId="0" fontId="0" fillId="10" borderId="0" xfId="0" applyFill="1" applyAlignment="1">
      <alignment/>
    </xf>
    <xf numFmtId="0" fontId="30" fillId="0" borderId="0" xfId="0" applyFont="1" applyAlignment="1">
      <alignment vertical="center"/>
    </xf>
    <xf numFmtId="0" fontId="0" fillId="0" borderId="0" xfId="0" applyBorder="1" applyAlignment="1">
      <alignment/>
    </xf>
    <xf numFmtId="0" fontId="31" fillId="8" borderId="0" xfId="0" applyFont="1" applyFill="1" applyAlignment="1">
      <alignment/>
    </xf>
    <xf numFmtId="0" fontId="23" fillId="8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2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Alignment="1">
      <alignment/>
    </xf>
    <xf numFmtId="0" fontId="25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0" fontId="1" fillId="9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left"/>
    </xf>
    <xf numFmtId="0" fontId="1" fillId="11" borderId="0" xfId="0" applyFont="1" applyFill="1" applyAlignment="1" quotePrefix="1">
      <alignment/>
    </xf>
    <xf numFmtId="0" fontId="25" fillId="14" borderId="0" xfId="0" applyFont="1" applyFill="1" applyAlignment="1">
      <alignment/>
    </xf>
    <xf numFmtId="0" fontId="0" fillId="14" borderId="0" xfId="0" applyFill="1" applyAlignment="1">
      <alignment/>
    </xf>
    <xf numFmtId="0" fontId="30" fillId="17" borderId="0" xfId="0" applyFont="1" applyFill="1" applyAlignment="1">
      <alignment vertical="center"/>
    </xf>
    <xf numFmtId="0" fontId="25" fillId="26" borderId="0" xfId="0" applyFont="1" applyFill="1" applyAlignment="1">
      <alignment/>
    </xf>
    <xf numFmtId="0" fontId="0" fillId="26" borderId="0" xfId="0" applyFill="1" applyAlignment="1">
      <alignment/>
    </xf>
    <xf numFmtId="0" fontId="23" fillId="0" borderId="0" xfId="0" applyFont="1" applyBorder="1" applyAlignment="1">
      <alignment/>
    </xf>
    <xf numFmtId="0" fontId="31" fillId="27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/>
    </xf>
    <xf numFmtId="0" fontId="31" fillId="28" borderId="10" xfId="0" applyFont="1" applyFill="1" applyBorder="1" applyAlignment="1">
      <alignment horizontal="center"/>
    </xf>
    <xf numFmtId="0" fontId="31" fillId="28" borderId="11" xfId="0" applyFont="1" applyFill="1" applyBorder="1" applyAlignment="1">
      <alignment/>
    </xf>
    <xf numFmtId="0" fontId="23" fillId="28" borderId="11" xfId="0" applyFont="1" applyFill="1" applyBorder="1" applyAlignment="1">
      <alignment/>
    </xf>
    <xf numFmtId="0" fontId="23" fillId="28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27" borderId="13" xfId="0" applyFont="1" applyFill="1" applyBorder="1" applyAlignment="1">
      <alignment/>
    </xf>
    <xf numFmtId="0" fontId="23" fillId="27" borderId="0" xfId="0" applyFont="1" applyFill="1" applyBorder="1" applyAlignment="1">
      <alignment/>
    </xf>
    <xf numFmtId="0" fontId="23" fillId="28" borderId="13" xfId="0" applyFont="1" applyFill="1" applyBorder="1" applyAlignment="1">
      <alignment/>
    </xf>
    <xf numFmtId="0" fontId="23" fillId="28" borderId="0" xfId="0" applyFont="1" applyFill="1" applyBorder="1" applyAlignment="1">
      <alignment/>
    </xf>
    <xf numFmtId="0" fontId="31" fillId="28" borderId="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28" borderId="0" xfId="0" applyFont="1" applyFill="1" applyBorder="1" applyAlignment="1">
      <alignment/>
    </xf>
    <xf numFmtId="0" fontId="23" fillId="27" borderId="0" xfId="0" applyFont="1" applyFill="1" applyBorder="1" applyAlignment="1" quotePrefix="1">
      <alignment shrinkToFit="1"/>
    </xf>
    <xf numFmtId="0" fontId="23" fillId="27" borderId="14" xfId="0" applyFont="1" applyFill="1" applyBorder="1" applyAlignment="1">
      <alignment/>
    </xf>
    <xf numFmtId="0" fontId="23" fillId="27" borderId="15" xfId="0" applyFont="1" applyFill="1" applyBorder="1" applyAlignment="1">
      <alignment/>
    </xf>
    <xf numFmtId="0" fontId="23" fillId="28" borderId="14" xfId="0" applyFont="1" applyFill="1" applyBorder="1" applyAlignment="1">
      <alignment/>
    </xf>
    <xf numFmtId="0" fontId="23" fillId="28" borderId="15" xfId="0" applyFont="1" applyFill="1" applyBorder="1" applyAlignment="1">
      <alignment/>
    </xf>
    <xf numFmtId="0" fontId="31" fillId="0" borderId="0" xfId="0" applyFont="1" applyAlignment="1">
      <alignment/>
    </xf>
    <xf numFmtId="0" fontId="23" fillId="24" borderId="0" xfId="0" applyFont="1" applyFill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3" fillId="24" borderId="0" xfId="0" applyFont="1" applyFill="1" applyAlignment="1" quotePrefix="1">
      <alignment shrinkToFit="1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 horizontal="center"/>
    </xf>
    <xf numFmtId="0" fontId="33" fillId="0" borderId="16" xfId="0" applyNumberFormat="1" applyFont="1" applyBorder="1" applyAlignment="1">
      <alignment/>
    </xf>
    <xf numFmtId="1" fontId="33" fillId="0" borderId="16" xfId="0" applyNumberFormat="1" applyFont="1" applyBorder="1" applyAlignment="1">
      <alignment/>
    </xf>
    <xf numFmtId="0" fontId="33" fillId="0" borderId="17" xfId="0" applyNumberFormat="1" applyFont="1" applyBorder="1" applyAlignment="1">
      <alignment/>
    </xf>
    <xf numFmtId="2" fontId="33" fillId="0" borderId="16" xfId="0" applyNumberFormat="1" applyFont="1" applyBorder="1" applyAlignment="1">
      <alignment/>
    </xf>
    <xf numFmtId="176" fontId="33" fillId="0" borderId="17" xfId="0" applyNumberFormat="1" applyFont="1" applyBorder="1" applyAlignment="1">
      <alignment/>
    </xf>
    <xf numFmtId="0" fontId="33" fillId="0" borderId="16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2" fontId="33" fillId="29" borderId="16" xfId="0" applyNumberFormat="1" applyFont="1" applyFill="1" applyBorder="1" applyAlignment="1">
      <alignment/>
    </xf>
    <xf numFmtId="176" fontId="33" fillId="29" borderId="17" xfId="0" applyNumberFormat="1" applyFon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33" fillId="0" borderId="19" xfId="0" applyNumberFormat="1" applyFont="1" applyBorder="1" applyAlignment="1" quotePrefix="1">
      <alignment horizontal="center"/>
    </xf>
    <xf numFmtId="177" fontId="33" fillId="29" borderId="17" xfId="0" applyNumberFormat="1" applyFont="1" applyFill="1" applyBorder="1" applyAlignment="1">
      <alignment horizontal="center"/>
    </xf>
    <xf numFmtId="0" fontId="33" fillId="29" borderId="16" xfId="0" applyNumberFormat="1" applyFont="1" applyFill="1" applyBorder="1" applyAlignment="1">
      <alignment/>
    </xf>
    <xf numFmtId="1" fontId="33" fillId="29" borderId="16" xfId="0" applyNumberFormat="1" applyFon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1" fontId="33" fillId="29" borderId="17" xfId="0" applyNumberFormat="1" applyFon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33" fillId="0" borderId="19" xfId="0" applyNumberFormat="1" applyFont="1" applyBorder="1" applyAlignment="1">
      <alignment/>
    </xf>
    <xf numFmtId="0" fontId="33" fillId="0" borderId="20" xfId="0" applyNumberFormat="1" applyFont="1" applyBorder="1" applyAlignment="1">
      <alignment/>
    </xf>
    <xf numFmtId="1" fontId="33" fillId="0" borderId="17" xfId="0" applyNumberFormat="1" applyFont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29" fillId="0" borderId="17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30" borderId="16" xfId="0" applyNumberFormat="1" applyFill="1" applyBorder="1" applyAlignment="1">
      <alignment/>
    </xf>
    <xf numFmtId="0" fontId="31" fillId="24" borderId="16" xfId="0" applyNumberFormat="1" applyFon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33" fillId="0" borderId="18" xfId="0" applyNumberFormat="1" applyFont="1" applyBorder="1" applyAlignment="1">
      <alignment/>
    </xf>
    <xf numFmtId="0" fontId="31" fillId="0" borderId="16" xfId="0" applyNumberFormat="1" applyFont="1" applyBorder="1" applyAlignment="1">
      <alignment/>
    </xf>
    <xf numFmtId="0" fontId="33" fillId="0" borderId="21" xfId="0" applyNumberFormat="1" applyFont="1" applyBorder="1" applyAlignment="1">
      <alignment/>
    </xf>
    <xf numFmtId="0" fontId="33" fillId="0" borderId="22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NumberFormat="1" applyBorder="1" applyAlignment="1">
      <alignment horizontal="center"/>
    </xf>
    <xf numFmtId="0" fontId="33" fillId="27" borderId="0" xfId="0" applyNumberFormat="1" applyFont="1" applyFill="1" applyAlignment="1">
      <alignment/>
    </xf>
    <xf numFmtId="0" fontId="33" fillId="27" borderId="23" xfId="0" applyNumberFormat="1" applyFont="1" applyFill="1" applyBorder="1" applyAlignment="1">
      <alignment horizontal="center"/>
    </xf>
    <xf numFmtId="0" fontId="33" fillId="27" borderId="24" xfId="0" applyNumberFormat="1" applyFont="1" applyFill="1" applyBorder="1" applyAlignment="1">
      <alignment horizontal="center"/>
    </xf>
    <xf numFmtId="0" fontId="0" fillId="27" borderId="24" xfId="0" applyNumberFormat="1" applyFill="1" applyBorder="1" applyAlignment="1">
      <alignment/>
    </xf>
    <xf numFmtId="0" fontId="29" fillId="27" borderId="24" xfId="0" applyNumberFormat="1" applyFont="1" applyFill="1" applyBorder="1" applyAlignment="1">
      <alignment/>
    </xf>
    <xf numFmtId="0" fontId="33" fillId="27" borderId="25" xfId="0" applyNumberFormat="1" applyFont="1" applyFill="1" applyBorder="1" applyAlignment="1">
      <alignment horizontal="center"/>
    </xf>
    <xf numFmtId="0" fontId="33" fillId="27" borderId="26" xfId="0" applyNumberFormat="1" applyFont="1" applyFill="1" applyBorder="1" applyAlignment="1">
      <alignment/>
    </xf>
    <xf numFmtId="0" fontId="33" fillId="27" borderId="0" xfId="0" applyNumberFormat="1" applyFont="1" applyFill="1" applyBorder="1" applyAlignment="1">
      <alignment/>
    </xf>
    <xf numFmtId="0" fontId="33" fillId="27" borderId="0" xfId="0" applyNumberFormat="1" applyFont="1" applyFill="1" applyBorder="1" applyAlignment="1">
      <alignment horizontal="center"/>
    </xf>
    <xf numFmtId="1" fontId="33" fillId="27" borderId="0" xfId="0" applyNumberFormat="1" applyFont="1" applyFill="1" applyBorder="1" applyAlignment="1">
      <alignment/>
    </xf>
    <xf numFmtId="0" fontId="0" fillId="27" borderId="0" xfId="0" applyNumberFormat="1" applyFill="1" applyBorder="1" applyAlignment="1">
      <alignment/>
    </xf>
    <xf numFmtId="0" fontId="33" fillId="27" borderId="27" xfId="0" applyNumberFormat="1" applyFont="1" applyFill="1" applyBorder="1" applyAlignment="1">
      <alignment/>
    </xf>
    <xf numFmtId="0" fontId="34" fillId="0" borderId="28" xfId="0" applyNumberFormat="1" applyFont="1" applyBorder="1" applyAlignment="1">
      <alignment/>
    </xf>
    <xf numFmtId="0" fontId="33" fillId="0" borderId="28" xfId="0" applyNumberFormat="1" applyFont="1" applyBorder="1" applyAlignment="1">
      <alignment/>
    </xf>
    <xf numFmtId="0" fontId="33" fillId="17" borderId="0" xfId="0" applyNumberFormat="1" applyFont="1" applyFill="1" applyAlignment="1">
      <alignment/>
    </xf>
    <xf numFmtId="0" fontId="29" fillId="0" borderId="0" xfId="0" applyNumberFormat="1" applyFont="1" applyBorder="1" applyAlignment="1">
      <alignment/>
    </xf>
    <xf numFmtId="0" fontId="33" fillId="0" borderId="29" xfId="0" applyNumberFormat="1" applyFont="1" applyBorder="1" applyAlignment="1">
      <alignment/>
    </xf>
    <xf numFmtId="0" fontId="33" fillId="0" borderId="30" xfId="0" applyNumberFormat="1" applyFont="1" applyBorder="1" applyAlignment="1">
      <alignment/>
    </xf>
    <xf numFmtId="0" fontId="33" fillId="0" borderId="30" xfId="0" applyNumberFormat="1" applyFont="1" applyBorder="1" applyAlignment="1">
      <alignment horizontal="center"/>
    </xf>
    <xf numFmtId="0" fontId="33" fillId="0" borderId="31" xfId="0" applyNumberFormat="1" applyFont="1" applyBorder="1" applyAlignment="1">
      <alignment horizontal="center"/>
    </xf>
    <xf numFmtId="0" fontId="33" fillId="0" borderId="32" xfId="0" applyNumberFormat="1" applyFont="1" applyBorder="1" applyAlignment="1">
      <alignment horizontal="center"/>
    </xf>
    <xf numFmtId="0" fontId="33" fillId="24" borderId="0" xfId="0" applyNumberFormat="1" applyFont="1" applyFill="1" applyBorder="1" applyAlignment="1">
      <alignment/>
    </xf>
    <xf numFmtId="0" fontId="33" fillId="0" borderId="0" xfId="0" applyNumberFormat="1" applyFont="1" applyBorder="1" applyAlignment="1">
      <alignment/>
    </xf>
    <xf numFmtId="0" fontId="33" fillId="24" borderId="0" xfId="0" applyNumberFormat="1" applyFont="1" applyFill="1" applyBorder="1" applyAlignment="1">
      <alignment horizontal="center"/>
    </xf>
    <xf numFmtId="0" fontId="33" fillId="24" borderId="27" xfId="0" applyNumberFormat="1" applyFont="1" applyFill="1" applyBorder="1" applyAlignment="1">
      <alignment/>
    </xf>
    <xf numFmtId="0" fontId="33" fillId="0" borderId="33" xfId="0" applyNumberFormat="1" applyFont="1" applyBorder="1" applyAlignment="1">
      <alignment horizontal="center"/>
    </xf>
    <xf numFmtId="0" fontId="33" fillId="24" borderId="34" xfId="0" applyNumberFormat="1" applyFont="1" applyFill="1" applyBorder="1" applyAlignment="1">
      <alignment/>
    </xf>
    <xf numFmtId="0" fontId="33" fillId="0" borderId="34" xfId="0" applyNumberFormat="1" applyFont="1" applyBorder="1" applyAlignment="1">
      <alignment/>
    </xf>
    <xf numFmtId="0" fontId="33" fillId="24" borderId="34" xfId="0" applyNumberFormat="1" applyFont="1" applyFill="1" applyBorder="1" applyAlignment="1">
      <alignment horizontal="center"/>
    </xf>
    <xf numFmtId="0" fontId="33" fillId="24" borderId="35" xfId="0" applyNumberFormat="1" applyFont="1" applyFill="1" applyBorder="1" applyAlignment="1">
      <alignment/>
    </xf>
    <xf numFmtId="0" fontId="33" fillId="0" borderId="36" xfId="0" applyNumberFormat="1" applyFont="1" applyBorder="1" applyAlignment="1">
      <alignment horizontal="center"/>
    </xf>
    <xf numFmtId="0" fontId="33" fillId="24" borderId="37" xfId="0" applyNumberFormat="1" applyFont="1" applyFill="1" applyBorder="1" applyAlignment="1">
      <alignment/>
    </xf>
    <xf numFmtId="0" fontId="33" fillId="0" borderId="37" xfId="0" applyNumberFormat="1" applyFont="1" applyBorder="1" applyAlignment="1">
      <alignment/>
    </xf>
    <xf numFmtId="0" fontId="33" fillId="24" borderId="37" xfId="0" applyNumberFormat="1" applyFont="1" applyFill="1" applyBorder="1" applyAlignment="1">
      <alignment horizontal="center"/>
    </xf>
    <xf numFmtId="0" fontId="33" fillId="24" borderId="38" xfId="0" applyNumberFormat="1" applyFont="1" applyFill="1" applyBorder="1" applyAlignment="1">
      <alignment/>
    </xf>
    <xf numFmtId="0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23" fillId="0" borderId="39" xfId="0" applyNumberFormat="1" applyFont="1" applyBorder="1" applyAlignment="1">
      <alignment horizontal="center"/>
    </xf>
    <xf numFmtId="177" fontId="23" fillId="0" borderId="39" xfId="0" applyNumberFormat="1" applyFont="1" applyBorder="1" applyAlignment="1">
      <alignment horizontal="center"/>
    </xf>
    <xf numFmtId="0" fontId="23" fillId="0" borderId="39" xfId="0" applyNumberFormat="1" applyFont="1" applyBorder="1" applyAlignment="1">
      <alignment/>
    </xf>
    <xf numFmtId="177" fontId="23" fillId="0" borderId="39" xfId="0" applyNumberFormat="1" applyFont="1" applyBorder="1" applyAlignment="1">
      <alignment/>
    </xf>
    <xf numFmtId="0" fontId="23" fillId="0" borderId="40" xfId="0" applyNumberFormat="1" applyFont="1" applyBorder="1" applyAlignment="1">
      <alignment/>
    </xf>
    <xf numFmtId="0" fontId="23" fillId="0" borderId="41" xfId="0" applyNumberFormat="1" applyFont="1" applyBorder="1" applyAlignment="1">
      <alignment/>
    </xf>
    <xf numFmtId="0" fontId="23" fillId="0" borderId="41" xfId="0" applyNumberFormat="1" applyFont="1" applyBorder="1" applyAlignment="1">
      <alignment horizontal="center"/>
    </xf>
    <xf numFmtId="0" fontId="23" fillId="0" borderId="41" xfId="0" applyNumberFormat="1" applyFont="1" applyBorder="1" applyAlignment="1">
      <alignment/>
    </xf>
    <xf numFmtId="178" fontId="23" fillId="0" borderId="41" xfId="0" applyNumberFormat="1" applyFont="1" applyBorder="1" applyAlignment="1">
      <alignment horizontal="center"/>
    </xf>
    <xf numFmtId="179" fontId="23" fillId="0" borderId="41" xfId="0" applyNumberFormat="1" applyFont="1" applyBorder="1" applyAlignment="1">
      <alignment/>
    </xf>
    <xf numFmtId="179" fontId="23" fillId="0" borderId="41" xfId="0" applyNumberFormat="1" applyFont="1" applyBorder="1" applyAlignment="1">
      <alignment/>
    </xf>
    <xf numFmtId="177" fontId="23" fillId="0" borderId="41" xfId="0" applyNumberFormat="1" applyFont="1" applyBorder="1" applyAlignment="1">
      <alignment/>
    </xf>
    <xf numFmtId="0" fontId="23" fillId="0" borderId="26" xfId="0" applyNumberFormat="1" applyFont="1" applyBorder="1" applyAlignment="1">
      <alignment/>
    </xf>
    <xf numFmtId="0" fontId="23" fillId="0" borderId="39" xfId="0" applyNumberFormat="1" applyFont="1" applyBorder="1" applyAlignment="1">
      <alignment horizontal="right"/>
    </xf>
    <xf numFmtId="0" fontId="23" fillId="0" borderId="39" xfId="0" applyNumberFormat="1" applyFont="1" applyBorder="1" applyAlignment="1">
      <alignment/>
    </xf>
    <xf numFmtId="178" fontId="23" fillId="0" borderId="39" xfId="0" applyNumberFormat="1" applyFont="1" applyBorder="1" applyAlignment="1">
      <alignment/>
    </xf>
    <xf numFmtId="179" fontId="23" fillId="0" borderId="39" xfId="0" applyNumberFormat="1" applyFont="1" applyBorder="1" applyAlignment="1">
      <alignment/>
    </xf>
    <xf numFmtId="179" fontId="23" fillId="0" borderId="39" xfId="0" applyNumberFormat="1" applyFont="1" applyBorder="1" applyAlignment="1">
      <alignment/>
    </xf>
    <xf numFmtId="0" fontId="23" fillId="0" borderId="26" xfId="0" applyNumberFormat="1" applyFont="1" applyBorder="1" applyAlignment="1">
      <alignment horizontal="center"/>
    </xf>
    <xf numFmtId="177" fontId="23" fillId="0" borderId="39" xfId="0" applyNumberFormat="1" applyFont="1" applyBorder="1" applyAlignment="1">
      <alignment/>
    </xf>
    <xf numFmtId="180" fontId="23" fillId="0" borderId="39" xfId="0" applyNumberFormat="1" applyFont="1" applyBorder="1" applyAlignment="1">
      <alignment horizontal="right"/>
    </xf>
    <xf numFmtId="0" fontId="23" fillId="0" borderId="42" xfId="0" applyNumberFormat="1" applyFont="1" applyBorder="1" applyAlignment="1">
      <alignment/>
    </xf>
    <xf numFmtId="176" fontId="23" fillId="0" borderId="39" xfId="0" applyNumberFormat="1" applyFont="1" applyBorder="1" applyAlignment="1">
      <alignment/>
    </xf>
    <xf numFmtId="179" fontId="23" fillId="0" borderId="42" xfId="0" applyNumberFormat="1" applyFont="1" applyFill="1" applyBorder="1" applyAlignment="1">
      <alignment/>
    </xf>
    <xf numFmtId="0" fontId="23" fillId="0" borderId="3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5" fillId="0" borderId="0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9" fillId="0" borderId="51" xfId="0" applyFont="1" applyBorder="1" applyAlignment="1">
      <alignment horizontal="left"/>
    </xf>
    <xf numFmtId="0" fontId="40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41" fillId="0" borderId="61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41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5" xfId="0" applyBorder="1" applyAlignment="1">
      <alignment horizontal="center"/>
    </xf>
    <xf numFmtId="0" fontId="42" fillId="0" borderId="69" xfId="0" applyFont="1" applyBorder="1" applyAlignment="1">
      <alignment horizontal="center"/>
    </xf>
    <xf numFmtId="0" fontId="29" fillId="0" borderId="70" xfId="0" applyFont="1" applyBorder="1" applyAlignment="1">
      <alignment/>
    </xf>
    <xf numFmtId="0" fontId="0" fillId="0" borderId="71" xfId="0" applyBorder="1" applyAlignment="1">
      <alignment/>
    </xf>
    <xf numFmtId="0" fontId="29" fillId="0" borderId="7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73" xfId="0" applyBorder="1" applyAlignment="1">
      <alignment/>
    </xf>
    <xf numFmtId="0" fontId="42" fillId="0" borderId="7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29" fillId="0" borderId="67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29" fillId="0" borderId="78" xfId="0" applyFont="1" applyBorder="1" applyAlignment="1">
      <alignment/>
    </xf>
    <xf numFmtId="0" fontId="0" fillId="0" borderId="79" xfId="0" applyBorder="1" applyAlignment="1">
      <alignment/>
    </xf>
    <xf numFmtId="0" fontId="29" fillId="0" borderId="80" xfId="0" applyFont="1" applyBorder="1" applyAlignment="1">
      <alignment/>
    </xf>
    <xf numFmtId="0" fontId="29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29" fillId="0" borderId="14" xfId="0" applyFont="1" applyBorder="1" applyAlignment="1">
      <alignment horizontal="center" vertical="top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75" xfId="0" applyFont="1" applyBorder="1" applyAlignment="1">
      <alignment/>
    </xf>
    <xf numFmtId="0" fontId="41" fillId="0" borderId="66" xfId="0" applyFont="1" applyBorder="1" applyAlignment="1">
      <alignment/>
    </xf>
    <xf numFmtId="0" fontId="0" fillId="0" borderId="81" xfId="0" applyBorder="1" applyAlignment="1">
      <alignment horizontal="center" vertical="center"/>
    </xf>
    <xf numFmtId="0" fontId="29" fillId="0" borderId="82" xfId="0" applyFont="1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44" xfId="0" applyBorder="1" applyAlignment="1">
      <alignment/>
    </xf>
    <xf numFmtId="0" fontId="41" fillId="0" borderId="87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1" fillId="0" borderId="34" xfId="0" applyFont="1" applyBorder="1" applyAlignment="1">
      <alignment/>
    </xf>
    <xf numFmtId="0" fontId="41" fillId="0" borderId="47" xfId="0" applyFont="1" applyBorder="1" applyAlignment="1">
      <alignment/>
    </xf>
    <xf numFmtId="0" fontId="41" fillId="0" borderId="88" xfId="0" applyFont="1" applyBorder="1" applyAlignment="1">
      <alignment/>
    </xf>
    <xf numFmtId="0" fontId="41" fillId="0" borderId="49" xfId="0" applyFont="1" applyBorder="1" applyAlignment="1">
      <alignment/>
    </xf>
    <xf numFmtId="0" fontId="29" fillId="0" borderId="81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42" fillId="0" borderId="90" xfId="0" applyFont="1" applyBorder="1" applyAlignment="1">
      <alignment horizontal="center"/>
    </xf>
    <xf numFmtId="0" fontId="0" fillId="0" borderId="37" xfId="0" applyBorder="1" applyAlignment="1">
      <alignment/>
    </xf>
    <xf numFmtId="0" fontId="29" fillId="0" borderId="91" xfId="0" applyFont="1" applyBorder="1" applyAlignment="1">
      <alignment/>
    </xf>
    <xf numFmtId="0" fontId="29" fillId="0" borderId="92" xfId="0" applyFont="1" applyBorder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88" xfId="0" applyBorder="1" applyAlignment="1">
      <alignment horizontal="center"/>
    </xf>
    <xf numFmtId="0" fontId="40" fillId="0" borderId="93" xfId="0" applyFont="1" applyBorder="1" applyAlignment="1">
      <alignment horizontal="center"/>
    </xf>
    <xf numFmtId="0" fontId="43" fillId="0" borderId="60" xfId="0" applyFont="1" applyBorder="1" applyAlignment="1">
      <alignment/>
    </xf>
    <xf numFmtId="0" fontId="44" fillId="0" borderId="69" xfId="0" applyFont="1" applyBorder="1" applyAlignment="1">
      <alignment horizontal="center"/>
    </xf>
    <xf numFmtId="0" fontId="45" fillId="0" borderId="94" xfId="0" applyFont="1" applyBorder="1" applyAlignment="1">
      <alignment horizontal="center"/>
    </xf>
    <xf numFmtId="0" fontId="44" fillId="0" borderId="94" xfId="0" applyFont="1" applyBorder="1" applyAlignment="1">
      <alignment/>
    </xf>
    <xf numFmtId="0" fontId="0" fillId="0" borderId="95" xfId="0" applyBorder="1" applyAlignment="1">
      <alignment/>
    </xf>
    <xf numFmtId="0" fontId="43" fillId="0" borderId="64" xfId="0" applyFont="1" applyBorder="1" applyAlignment="1">
      <alignment/>
    </xf>
    <xf numFmtId="0" fontId="44" fillId="0" borderId="96" xfId="0" applyFont="1" applyBorder="1" applyAlignment="1">
      <alignment horizontal="center"/>
    </xf>
    <xf numFmtId="0" fontId="45" fillId="0" borderId="84" xfId="0" applyFont="1" applyBorder="1" applyAlignment="1">
      <alignment horizontal="center"/>
    </xf>
    <xf numFmtId="0" fontId="44" fillId="0" borderId="84" xfId="0" applyFont="1" applyBorder="1" applyAlignment="1">
      <alignment/>
    </xf>
    <xf numFmtId="0" fontId="0" fillId="0" borderId="97" xfId="0" applyBorder="1" applyAlignment="1">
      <alignment/>
    </xf>
    <xf numFmtId="0" fontId="43" fillId="0" borderId="68" xfId="0" applyFont="1" applyBorder="1" applyAlignment="1">
      <alignment/>
    </xf>
    <xf numFmtId="0" fontId="43" fillId="0" borderId="96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43" fillId="0" borderId="71" xfId="0" applyFont="1" applyBorder="1" applyAlignment="1">
      <alignment/>
    </xf>
    <xf numFmtId="0" fontId="43" fillId="0" borderId="73" xfId="0" applyFont="1" applyBorder="1" applyAlignment="1">
      <alignment/>
    </xf>
    <xf numFmtId="0" fontId="43" fillId="0" borderId="75" xfId="0" applyFont="1" applyBorder="1" applyAlignment="1">
      <alignment/>
    </xf>
    <xf numFmtId="0" fontId="43" fillId="0" borderId="77" xfId="0" applyFont="1" applyBorder="1" applyAlignment="1">
      <alignment/>
    </xf>
    <xf numFmtId="0" fontId="43" fillId="0" borderId="94" xfId="0" applyFont="1" applyBorder="1" applyAlignment="1">
      <alignment horizontal="center"/>
    </xf>
    <xf numFmtId="0" fontId="43" fillId="0" borderId="79" xfId="0" applyFont="1" applyBorder="1" applyAlignment="1">
      <alignment/>
    </xf>
    <xf numFmtId="0" fontId="44" fillId="0" borderId="75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44" xfId="0" applyFont="1" applyBorder="1" applyAlignment="1">
      <alignment/>
    </xf>
    <xf numFmtId="0" fontId="44" fillId="0" borderId="45" xfId="0" applyFont="1" applyBorder="1" applyAlignment="1">
      <alignment horizontal="center"/>
    </xf>
    <xf numFmtId="0" fontId="45" fillId="0" borderId="98" xfId="0" applyFont="1" applyBorder="1" applyAlignment="1">
      <alignment horizontal="center"/>
    </xf>
    <xf numFmtId="0" fontId="44" fillId="0" borderId="98" xfId="0" applyFont="1" applyBorder="1" applyAlignment="1">
      <alignment/>
    </xf>
    <xf numFmtId="0" fontId="0" fillId="0" borderId="34" xfId="0" applyBorder="1" applyAlignment="1">
      <alignment/>
    </xf>
    <xf numFmtId="0" fontId="44" fillId="0" borderId="88" xfId="0" applyFont="1" applyBorder="1" applyAlignment="1">
      <alignment/>
    </xf>
    <xf numFmtId="0" fontId="0" fillId="0" borderId="49" xfId="0" applyBorder="1" applyAlignment="1">
      <alignment/>
    </xf>
    <xf numFmtId="0" fontId="43" fillId="0" borderId="83" xfId="0" applyFont="1" applyBorder="1" applyAlignment="1">
      <alignment/>
    </xf>
    <xf numFmtId="0" fontId="43" fillId="0" borderId="99" xfId="0" applyFont="1" applyBorder="1" applyAlignment="1">
      <alignment horizontal="center"/>
    </xf>
    <xf numFmtId="0" fontId="45" fillId="0" borderId="90" xfId="0" applyFont="1" applyBorder="1" applyAlignment="1">
      <alignment horizontal="center"/>
    </xf>
    <xf numFmtId="0" fontId="43" fillId="0" borderId="100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43" fillId="0" borderId="8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25" fillId="3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5" fillId="0" borderId="49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28" fillId="29" borderId="101" xfId="0" applyFont="1" applyFill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25" fillId="0" borderId="80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46" fillId="0" borderId="37" xfId="0" applyFont="1" applyBorder="1" applyAlignment="1">
      <alignment/>
    </xf>
    <xf numFmtId="0" fontId="0" fillId="0" borderId="92" xfId="0" applyBorder="1" applyAlignment="1">
      <alignment horizontal="center"/>
    </xf>
    <xf numFmtId="0" fontId="0" fillId="0" borderId="0" xfId="0" applyAlignment="1">
      <alignment horizontal="left"/>
    </xf>
    <xf numFmtId="0" fontId="25" fillId="0" borderId="15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47" fillId="0" borderId="102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34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52" fillId="0" borderId="102" xfId="0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49" xfId="0" applyFont="1" applyBorder="1" applyAlignment="1">
      <alignment/>
    </xf>
    <xf numFmtId="0" fontId="47" fillId="0" borderId="103" xfId="0" applyFont="1" applyBorder="1" applyAlignment="1">
      <alignment/>
    </xf>
    <xf numFmtId="0" fontId="47" fillId="0" borderId="104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40" xfId="0" applyFont="1" applyBorder="1" applyAlignment="1">
      <alignment horizontal="center"/>
    </xf>
    <xf numFmtId="0" fontId="47" fillId="0" borderId="105" xfId="0" applyFont="1" applyBorder="1" applyAlignment="1">
      <alignment horizontal="center"/>
    </xf>
    <xf numFmtId="0" fontId="52" fillId="0" borderId="103" xfId="0" applyFont="1" applyBorder="1" applyAlignment="1">
      <alignment/>
    </xf>
    <xf numFmtId="0" fontId="52" fillId="0" borderId="104" xfId="0" applyFont="1" applyBorder="1" applyAlignment="1">
      <alignment/>
    </xf>
    <xf numFmtId="0" fontId="52" fillId="0" borderId="4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47" fillId="0" borderId="102" xfId="0" applyFont="1" applyFill="1" applyBorder="1" applyAlignment="1">
      <alignment/>
    </xf>
    <xf numFmtId="0" fontId="47" fillId="0" borderId="34" xfId="0" applyFont="1" applyFill="1" applyBorder="1" applyAlignment="1">
      <alignment/>
    </xf>
    <xf numFmtId="0" fontId="47" fillId="0" borderId="49" xfId="0" applyFont="1" applyFill="1" applyBorder="1" applyAlignment="1">
      <alignment/>
    </xf>
    <xf numFmtId="0" fontId="52" fillId="0" borderId="102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52" fillId="0" borderId="49" xfId="0" applyFont="1" applyFill="1" applyBorder="1" applyAlignment="1">
      <alignment/>
    </xf>
    <xf numFmtId="0" fontId="47" fillId="0" borderId="103" xfId="0" applyFont="1" applyFill="1" applyBorder="1" applyAlignment="1">
      <alignment/>
    </xf>
    <xf numFmtId="0" fontId="47" fillId="0" borderId="104" xfId="0" applyFont="1" applyFill="1" applyBorder="1" applyAlignment="1">
      <alignment/>
    </xf>
    <xf numFmtId="0" fontId="47" fillId="0" borderId="40" xfId="0" applyFont="1" applyFill="1" applyBorder="1" applyAlignment="1">
      <alignment/>
    </xf>
    <xf numFmtId="0" fontId="47" fillId="0" borderId="40" xfId="0" applyFont="1" applyFill="1" applyBorder="1" applyAlignment="1">
      <alignment horizontal="center"/>
    </xf>
    <xf numFmtId="0" fontId="47" fillId="0" borderId="105" xfId="0" applyFont="1" applyFill="1" applyBorder="1" applyAlignment="1">
      <alignment horizontal="center"/>
    </xf>
    <xf numFmtId="0" fontId="52" fillId="0" borderId="103" xfId="0" applyFont="1" applyFill="1" applyBorder="1" applyAlignment="1">
      <alignment/>
    </xf>
    <xf numFmtId="0" fontId="52" fillId="0" borderId="104" xfId="0" applyFont="1" applyFill="1" applyBorder="1" applyAlignment="1">
      <alignment/>
    </xf>
    <xf numFmtId="0" fontId="52" fillId="0" borderId="4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7" fillId="0" borderId="106" xfId="0" applyFont="1" applyFill="1" applyBorder="1" applyAlignment="1">
      <alignment/>
    </xf>
    <xf numFmtId="0" fontId="47" fillId="0" borderId="107" xfId="0" applyFont="1" applyFill="1" applyBorder="1" applyAlignment="1">
      <alignment/>
    </xf>
    <xf numFmtId="0" fontId="52" fillId="0" borderId="106" xfId="0" applyFont="1" applyFill="1" applyBorder="1" applyAlignment="1">
      <alignment/>
    </xf>
    <xf numFmtId="0" fontId="52" fillId="0" borderId="107" xfId="0" applyFont="1" applyFill="1" applyBorder="1" applyAlignment="1">
      <alignment/>
    </xf>
    <xf numFmtId="0" fontId="47" fillId="0" borderId="82" xfId="0" applyFont="1" applyFill="1" applyBorder="1" applyAlignment="1">
      <alignment/>
    </xf>
    <xf numFmtId="0" fontId="47" fillId="0" borderId="80" xfId="0" applyFont="1" applyFill="1" applyBorder="1" applyAlignment="1">
      <alignment/>
    </xf>
    <xf numFmtId="0" fontId="52" fillId="0" borderId="82" xfId="0" applyFont="1" applyFill="1" applyBorder="1" applyAlignment="1">
      <alignment/>
    </xf>
    <xf numFmtId="0" fontId="52" fillId="0" borderId="80" xfId="0" applyFont="1" applyFill="1" applyBorder="1" applyAlignment="1">
      <alignment/>
    </xf>
    <xf numFmtId="0" fontId="47" fillId="0" borderId="108" xfId="0" applyFont="1" applyFill="1" applyBorder="1" applyAlignment="1">
      <alignment vertical="center"/>
    </xf>
    <xf numFmtId="0" fontId="47" fillId="0" borderId="109" xfId="0" applyFont="1" applyFill="1" applyBorder="1" applyAlignment="1">
      <alignment/>
    </xf>
    <xf numFmtId="0" fontId="47" fillId="0" borderId="110" xfId="0" applyFont="1" applyFill="1" applyBorder="1" applyAlignment="1">
      <alignment/>
    </xf>
    <xf numFmtId="0" fontId="47" fillId="0" borderId="35" xfId="0" applyFont="1" applyFill="1" applyBorder="1" applyAlignment="1">
      <alignment horizontal="center"/>
    </xf>
    <xf numFmtId="0" fontId="47" fillId="0" borderId="33" xfId="0" applyFont="1" applyFill="1" applyBorder="1" applyAlignment="1">
      <alignment/>
    </xf>
    <xf numFmtId="0" fontId="47" fillId="0" borderId="111" xfId="0" applyFont="1" applyFill="1" applyBorder="1" applyAlignment="1">
      <alignment vertical="center"/>
    </xf>
    <xf numFmtId="0" fontId="47" fillId="0" borderId="112" xfId="0" applyFont="1" applyFill="1" applyBorder="1" applyAlignment="1">
      <alignment/>
    </xf>
    <xf numFmtId="0" fontId="51" fillId="0" borderId="113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textRotation="255"/>
    </xf>
    <xf numFmtId="0" fontId="5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 textRotation="255"/>
    </xf>
    <xf numFmtId="0" fontId="50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23" fillId="31" borderId="0" xfId="0" applyFont="1" applyFill="1" applyAlignment="1">
      <alignment/>
    </xf>
    <xf numFmtId="0" fontId="63" fillId="0" borderId="0" xfId="0" applyFont="1" applyBorder="1" applyAlignment="1">
      <alignment/>
    </xf>
    <xf numFmtId="0" fontId="63" fillId="27" borderId="0" xfId="0" applyFont="1" applyFill="1" applyBorder="1" applyAlignment="1">
      <alignment/>
    </xf>
    <xf numFmtId="0" fontId="23" fillId="27" borderId="13" xfId="0" applyFont="1" applyFill="1" applyBorder="1" applyAlignment="1">
      <alignment horizontal="center" shrinkToFit="1"/>
    </xf>
    <xf numFmtId="0" fontId="23" fillId="27" borderId="0" xfId="0" applyFont="1" applyFill="1" applyBorder="1" applyAlignment="1">
      <alignment horizontal="center" shrinkToFit="1"/>
    </xf>
    <xf numFmtId="0" fontId="23" fillId="27" borderId="13" xfId="0" applyFont="1" applyFill="1" applyBorder="1" applyAlignment="1" quotePrefix="1">
      <alignment horizontal="center" shrinkToFit="1"/>
    </xf>
    <xf numFmtId="0" fontId="0" fillId="0" borderId="0" xfId="0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 quotePrefix="1">
      <alignment horizontal="center" shrinkToFit="1"/>
    </xf>
    <xf numFmtId="0" fontId="33" fillId="0" borderId="13" xfId="0" applyNumberFormat="1" applyFont="1" applyBorder="1" applyAlignment="1">
      <alignment horizontal="center"/>
    </xf>
    <xf numFmtId="0" fontId="0" fillId="0" borderId="114" xfId="0" applyBorder="1" applyAlignment="1">
      <alignment/>
    </xf>
    <xf numFmtId="0" fontId="29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29" fillId="0" borderId="0" xfId="0" applyFont="1" applyBorder="1" applyAlignment="1" quotePrefix="1">
      <alignment horizontal="center" shrinkToFit="1"/>
    </xf>
    <xf numFmtId="0" fontId="61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51" fillId="0" borderId="103" xfId="0" applyFont="1" applyFill="1" applyBorder="1" applyAlignment="1">
      <alignment horizontal="center"/>
    </xf>
    <xf numFmtId="0" fontId="51" fillId="0" borderId="107" xfId="0" applyFont="1" applyFill="1" applyBorder="1" applyAlignment="1">
      <alignment horizontal="center"/>
    </xf>
    <xf numFmtId="0" fontId="51" fillId="0" borderId="115" xfId="0" applyFont="1" applyFill="1" applyBorder="1" applyAlignment="1">
      <alignment horizontal="center"/>
    </xf>
    <xf numFmtId="0" fontId="51" fillId="0" borderId="116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51" fillId="0" borderId="117" xfId="0" applyFont="1" applyFill="1" applyBorder="1" applyAlignment="1">
      <alignment horizontal="center"/>
    </xf>
    <xf numFmtId="0" fontId="51" fillId="0" borderId="118" xfId="0" applyFont="1" applyFill="1" applyBorder="1" applyAlignment="1">
      <alignment horizontal="center"/>
    </xf>
    <xf numFmtId="0" fontId="54" fillId="0" borderId="119" xfId="0" applyFont="1" applyFill="1" applyBorder="1" applyAlignment="1">
      <alignment horizontal="center" vertical="center"/>
    </xf>
    <xf numFmtId="0" fontId="57" fillId="0" borderId="120" xfId="0" applyFont="1" applyFill="1" applyBorder="1" applyAlignment="1">
      <alignment horizontal="center" vertical="center"/>
    </xf>
    <xf numFmtId="0" fontId="57" fillId="0" borderId="12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80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92" xfId="0" applyFont="1" applyFill="1" applyBorder="1" applyAlignment="1">
      <alignment horizontal="center" vertical="center"/>
    </xf>
    <xf numFmtId="0" fontId="54" fillId="0" borderId="12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123" xfId="0" applyFont="1" applyFill="1" applyBorder="1" applyAlignment="1">
      <alignment horizontal="center" vertical="center"/>
    </xf>
    <xf numFmtId="0" fontId="57" fillId="0" borderId="124" xfId="0" applyFont="1" applyFill="1" applyBorder="1" applyAlignment="1">
      <alignment horizontal="center" vertical="center"/>
    </xf>
    <xf numFmtId="0" fontId="57" fillId="0" borderId="125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/>
    </xf>
    <xf numFmtId="0" fontId="54" fillId="0" borderId="126" xfId="0" applyFont="1" applyFill="1" applyBorder="1" applyAlignment="1">
      <alignment horizontal="center"/>
    </xf>
    <xf numFmtId="0" fontId="51" fillId="0" borderId="86" xfId="0" applyFont="1" applyFill="1" applyBorder="1" applyAlignment="1">
      <alignment horizontal="center"/>
    </xf>
    <xf numFmtId="0" fontId="51" fillId="0" borderId="67" xfId="0" applyFont="1" applyFill="1" applyBorder="1" applyAlignment="1">
      <alignment horizontal="center"/>
    </xf>
    <xf numFmtId="0" fontId="51" fillId="0" borderId="12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128" xfId="0" applyFont="1" applyFill="1" applyBorder="1" applyAlignment="1">
      <alignment horizontal="center" vertical="center"/>
    </xf>
    <xf numFmtId="0" fontId="42" fillId="0" borderId="129" xfId="0" applyFont="1" applyFill="1" applyBorder="1" applyAlignment="1">
      <alignment horizontal="center" vertical="center"/>
    </xf>
    <xf numFmtId="0" fontId="42" fillId="0" borderId="130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/>
    </xf>
    <xf numFmtId="0" fontId="53" fillId="0" borderId="67" xfId="0" applyFont="1" applyFill="1" applyBorder="1" applyAlignment="1">
      <alignment horizontal="center"/>
    </xf>
    <xf numFmtId="0" fontId="53" fillId="0" borderId="127" xfId="0" applyFont="1" applyFill="1" applyBorder="1" applyAlignment="1">
      <alignment horizontal="center"/>
    </xf>
    <xf numFmtId="0" fontId="51" fillId="0" borderId="131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51" fillId="0" borderId="132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/>
    </xf>
    <xf numFmtId="0" fontId="51" fillId="0" borderId="104" xfId="0" applyFont="1" applyFill="1" applyBorder="1" applyAlignment="1">
      <alignment horizontal="center"/>
    </xf>
    <xf numFmtId="0" fontId="51" fillId="0" borderId="126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0" fontId="56" fillId="0" borderId="106" xfId="0" applyFont="1" applyFill="1" applyBorder="1" applyAlignment="1">
      <alignment horizontal="center" vertical="center" shrinkToFit="1"/>
    </xf>
    <xf numFmtId="0" fontId="42" fillId="0" borderId="104" xfId="0" applyFont="1" applyFill="1" applyBorder="1" applyAlignment="1">
      <alignment horizontal="center" vertical="center" shrinkToFit="1"/>
    </xf>
    <xf numFmtId="0" fontId="42" fillId="0" borderId="13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78" xfId="0" applyFont="1" applyFill="1" applyBorder="1" applyAlignment="1">
      <alignment horizontal="center" vertical="center" shrinkToFit="1"/>
    </xf>
    <xf numFmtId="0" fontId="53" fillId="0" borderId="103" xfId="0" applyFont="1" applyFill="1" applyBorder="1" applyAlignment="1">
      <alignment horizontal="center"/>
    </xf>
    <xf numFmtId="0" fontId="53" fillId="0" borderId="131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3" fillId="0" borderId="132" xfId="0" applyFont="1" applyFill="1" applyBorder="1" applyAlignment="1">
      <alignment horizontal="center"/>
    </xf>
    <xf numFmtId="0" fontId="51" fillId="0" borderId="134" xfId="0" applyFont="1" applyFill="1" applyBorder="1" applyAlignment="1">
      <alignment horizontal="center"/>
    </xf>
    <xf numFmtId="0" fontId="51" fillId="0" borderId="135" xfId="0" applyFont="1" applyFill="1" applyBorder="1" applyAlignment="1">
      <alignment horizontal="center"/>
    </xf>
    <xf numFmtId="0" fontId="51" fillId="0" borderId="136" xfId="0" applyFont="1" applyFill="1" applyBorder="1" applyAlignment="1">
      <alignment horizontal="center"/>
    </xf>
    <xf numFmtId="0" fontId="51" fillId="0" borderId="137" xfId="0" applyFont="1" applyFill="1" applyBorder="1" applyAlignment="1">
      <alignment horizontal="center"/>
    </xf>
    <xf numFmtId="0" fontId="51" fillId="0" borderId="129" xfId="0" applyFont="1" applyFill="1" applyBorder="1" applyAlignment="1">
      <alignment horizontal="center"/>
    </xf>
    <xf numFmtId="0" fontId="51" fillId="0" borderId="138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104" xfId="0" applyFont="1" applyFill="1" applyBorder="1" applyAlignment="1">
      <alignment horizontal="center"/>
    </xf>
    <xf numFmtId="0" fontId="53" fillId="0" borderId="137" xfId="0" applyFont="1" applyFill="1" applyBorder="1" applyAlignment="1">
      <alignment horizontal="center"/>
    </xf>
    <xf numFmtId="0" fontId="53" fillId="0" borderId="129" xfId="0" applyFont="1" applyFill="1" applyBorder="1" applyAlignment="1">
      <alignment horizontal="center"/>
    </xf>
    <xf numFmtId="0" fontId="53" fillId="0" borderId="138" xfId="0" applyFont="1" applyFill="1" applyBorder="1" applyAlignment="1">
      <alignment horizontal="center"/>
    </xf>
    <xf numFmtId="0" fontId="53" fillId="0" borderId="107" xfId="0" applyFont="1" applyFill="1" applyBorder="1" applyAlignment="1">
      <alignment horizontal="center"/>
    </xf>
    <xf numFmtId="0" fontId="53" fillId="0" borderId="116" xfId="0" applyFont="1" applyFill="1" applyBorder="1" applyAlignment="1">
      <alignment horizontal="center"/>
    </xf>
    <xf numFmtId="0" fontId="51" fillId="0" borderId="134" xfId="0" applyFont="1" applyBorder="1" applyAlignment="1">
      <alignment horizontal="center"/>
    </xf>
    <xf numFmtId="0" fontId="51" fillId="0" borderId="135" xfId="0" applyFont="1" applyBorder="1" applyAlignment="1">
      <alignment horizontal="center"/>
    </xf>
    <xf numFmtId="0" fontId="51" fillId="0" borderId="136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104" xfId="0" applyFont="1" applyBorder="1" applyAlignment="1">
      <alignment horizontal="center"/>
    </xf>
    <xf numFmtId="0" fontId="51" fillId="0" borderId="131" xfId="0" applyFont="1" applyBorder="1" applyAlignment="1">
      <alignment horizontal="center"/>
    </xf>
    <xf numFmtId="0" fontId="51" fillId="0" borderId="137" xfId="0" applyFont="1" applyBorder="1" applyAlignment="1">
      <alignment horizontal="center"/>
    </xf>
    <xf numFmtId="0" fontId="51" fillId="0" borderId="129" xfId="0" applyFont="1" applyBorder="1" applyAlignment="1">
      <alignment horizontal="center"/>
    </xf>
    <xf numFmtId="0" fontId="51" fillId="0" borderId="138" xfId="0" applyFont="1" applyBorder="1" applyAlignment="1">
      <alignment horizontal="center"/>
    </xf>
    <xf numFmtId="0" fontId="51" fillId="0" borderId="107" xfId="0" applyFont="1" applyBorder="1" applyAlignment="1">
      <alignment horizontal="center"/>
    </xf>
    <xf numFmtId="0" fontId="51" fillId="0" borderId="116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104" xfId="0" applyFont="1" applyBorder="1" applyAlignment="1">
      <alignment horizontal="center"/>
    </xf>
    <xf numFmtId="0" fontId="53" fillId="0" borderId="107" xfId="0" applyFont="1" applyBorder="1" applyAlignment="1">
      <alignment horizontal="center"/>
    </xf>
    <xf numFmtId="0" fontId="53" fillId="0" borderId="137" xfId="0" applyFont="1" applyBorder="1" applyAlignment="1">
      <alignment horizontal="center"/>
    </xf>
    <xf numFmtId="0" fontId="53" fillId="0" borderId="129" xfId="0" applyFont="1" applyBorder="1" applyAlignment="1">
      <alignment horizontal="center"/>
    </xf>
    <xf numFmtId="0" fontId="53" fillId="0" borderId="116" xfId="0" applyFont="1" applyBorder="1" applyAlignment="1">
      <alignment horizontal="center"/>
    </xf>
    <xf numFmtId="0" fontId="58" fillId="0" borderId="103" xfId="0" applyFont="1" applyFill="1" applyBorder="1" applyAlignment="1">
      <alignment horizontal="center"/>
    </xf>
    <xf numFmtId="0" fontId="58" fillId="0" borderId="107" xfId="0" applyFont="1" applyFill="1" applyBorder="1" applyAlignment="1">
      <alignment horizontal="center"/>
    </xf>
    <xf numFmtId="0" fontId="58" fillId="0" borderId="115" xfId="0" applyFont="1" applyFill="1" applyBorder="1" applyAlignment="1">
      <alignment horizontal="center"/>
    </xf>
    <xf numFmtId="0" fontId="58" fillId="0" borderId="116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58" fillId="0" borderId="117" xfId="0" applyFont="1" applyFill="1" applyBorder="1" applyAlignment="1">
      <alignment horizontal="center"/>
    </xf>
    <xf numFmtId="0" fontId="58" fillId="0" borderId="11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80" xfId="0" applyFont="1" applyFill="1" applyBorder="1" applyAlignment="1">
      <alignment horizontal="center" vertical="center"/>
    </xf>
    <xf numFmtId="0" fontId="54" fillId="0" borderId="123" xfId="0" applyFont="1" applyFill="1" applyBorder="1" applyAlignment="1">
      <alignment horizontal="center" vertical="center"/>
    </xf>
    <xf numFmtId="0" fontId="54" fillId="0" borderId="124" xfId="0" applyFont="1" applyFill="1" applyBorder="1" applyAlignment="1">
      <alignment horizontal="center" vertical="center"/>
    </xf>
    <xf numFmtId="0" fontId="54" fillId="0" borderId="12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/>
    </xf>
    <xf numFmtId="0" fontId="59" fillId="0" borderId="126" xfId="0" applyFont="1" applyFill="1" applyBorder="1" applyAlignment="1">
      <alignment horizontal="center"/>
    </xf>
    <xf numFmtId="0" fontId="58" fillId="0" borderId="86" xfId="0" applyFont="1" applyFill="1" applyBorder="1" applyAlignment="1">
      <alignment horizontal="center"/>
    </xf>
    <xf numFmtId="0" fontId="58" fillId="0" borderId="67" xfId="0" applyFont="1" applyFill="1" applyBorder="1" applyAlignment="1">
      <alignment horizontal="center"/>
    </xf>
    <xf numFmtId="0" fontId="58" fillId="0" borderId="127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128" xfId="0" applyFont="1" applyFill="1" applyBorder="1" applyAlignment="1">
      <alignment horizontal="center" vertical="center"/>
    </xf>
    <xf numFmtId="0" fontId="55" fillId="0" borderId="129" xfId="0" applyFont="1" applyFill="1" applyBorder="1" applyAlignment="1">
      <alignment horizontal="center" vertical="center"/>
    </xf>
    <xf numFmtId="0" fontId="55" fillId="0" borderId="130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128" xfId="0" applyFont="1" applyFill="1" applyBorder="1" applyAlignment="1">
      <alignment horizontal="center" vertical="center"/>
    </xf>
    <xf numFmtId="0" fontId="47" fillId="0" borderId="129" xfId="0" applyFont="1" applyFill="1" applyBorder="1" applyAlignment="1">
      <alignment horizontal="center" vertical="center"/>
    </xf>
    <xf numFmtId="0" fontId="47" fillId="0" borderId="116" xfId="0" applyFont="1" applyFill="1" applyBorder="1" applyAlignment="1">
      <alignment horizontal="center" vertical="center"/>
    </xf>
    <xf numFmtId="0" fontId="58" fillId="0" borderId="131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8" fillId="0" borderId="132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8" fillId="0" borderId="104" xfId="0" applyFont="1" applyFill="1" applyBorder="1" applyAlignment="1">
      <alignment horizontal="center"/>
    </xf>
    <xf numFmtId="0" fontId="58" fillId="0" borderId="126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60" fillId="0" borderId="106" xfId="0" applyFont="1" applyFill="1" applyBorder="1" applyAlignment="1">
      <alignment horizontal="center" vertical="center" shrinkToFit="1"/>
    </xf>
    <xf numFmtId="0" fontId="60" fillId="0" borderId="104" xfId="0" applyFont="1" applyFill="1" applyBorder="1" applyAlignment="1">
      <alignment horizontal="center" vertical="center" shrinkToFit="1"/>
    </xf>
    <xf numFmtId="0" fontId="60" fillId="0" borderId="133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78" xfId="0" applyFont="1" applyFill="1" applyBorder="1" applyAlignment="1">
      <alignment horizontal="center" vertical="center" shrinkToFit="1"/>
    </xf>
    <xf numFmtId="0" fontId="58" fillId="0" borderId="134" xfId="0" applyFont="1" applyBorder="1" applyAlignment="1">
      <alignment horizontal="center"/>
    </xf>
    <xf numFmtId="0" fontId="58" fillId="0" borderId="135" xfId="0" applyFont="1" applyBorder="1" applyAlignment="1">
      <alignment horizontal="center"/>
    </xf>
    <xf numFmtId="0" fontId="58" fillId="0" borderId="136" xfId="0" applyFont="1" applyBorder="1" applyAlignment="1">
      <alignment horizontal="center"/>
    </xf>
    <xf numFmtId="0" fontId="58" fillId="0" borderId="137" xfId="0" applyFont="1" applyFill="1" applyBorder="1" applyAlignment="1">
      <alignment horizontal="center"/>
    </xf>
    <xf numFmtId="0" fontId="58" fillId="0" borderId="129" xfId="0" applyFont="1" applyFill="1" applyBorder="1" applyAlignment="1">
      <alignment horizontal="center"/>
    </xf>
    <xf numFmtId="0" fontId="58" fillId="0" borderId="138" xfId="0" applyFont="1" applyFill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104" xfId="0" applyFont="1" applyBorder="1" applyAlignment="1">
      <alignment horizontal="center"/>
    </xf>
    <xf numFmtId="0" fontId="58" fillId="0" borderId="131" xfId="0" applyFont="1" applyBorder="1" applyAlignment="1">
      <alignment horizontal="center"/>
    </xf>
    <xf numFmtId="0" fontId="58" fillId="0" borderId="137" xfId="0" applyFont="1" applyBorder="1" applyAlignment="1">
      <alignment horizontal="center"/>
    </xf>
    <xf numFmtId="0" fontId="58" fillId="0" borderId="129" xfId="0" applyFont="1" applyBorder="1" applyAlignment="1">
      <alignment horizontal="center"/>
    </xf>
    <xf numFmtId="0" fontId="58" fillId="0" borderId="138" xfId="0" applyFont="1" applyBorder="1" applyAlignment="1">
      <alignment horizontal="center"/>
    </xf>
    <xf numFmtId="0" fontId="0" fillId="0" borderId="15" xfId="0" applyBorder="1" applyAlignment="1">
      <alignment horizontal="right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44"/>
  <sheetViews>
    <sheetView tabSelected="1" zoomScalePageLayoutView="0" workbookViewId="0" topLeftCell="A1">
      <selection activeCell="A1" sqref="A1"/>
    </sheetView>
  </sheetViews>
  <sheetFormatPr defaultColWidth="8.88671875" defaultRowHeight="15"/>
  <sheetData>
    <row r="1" ht="22.5" customHeight="1">
      <c r="B1" s="2" t="s">
        <v>3</v>
      </c>
    </row>
    <row r="2" spans="1:6" ht="18.75">
      <c r="A2" s="3" t="s">
        <v>9</v>
      </c>
      <c r="B2" s="4"/>
      <c r="C2" s="4"/>
      <c r="D2" s="4"/>
      <c r="E2" s="4"/>
      <c r="F2" s="5" t="s">
        <v>11</v>
      </c>
    </row>
    <row r="3" spans="1:10" ht="18.75">
      <c r="A3" s="6"/>
      <c r="B3" s="7" t="s">
        <v>18</v>
      </c>
      <c r="C3" s="8"/>
      <c r="D3" s="8"/>
      <c r="E3" s="8"/>
      <c r="F3" s="9"/>
      <c r="G3" s="10"/>
      <c r="H3" s="10"/>
      <c r="I3" s="10"/>
      <c r="J3" s="10"/>
    </row>
    <row r="4" ht="15">
      <c r="A4" s="11"/>
    </row>
    <row r="5" spans="2:10" ht="15">
      <c r="B5" s="12" t="s">
        <v>19</v>
      </c>
      <c r="J5" s="5"/>
    </row>
    <row r="6" ht="15">
      <c r="B6" s="5" t="s">
        <v>14</v>
      </c>
    </row>
    <row r="7" ht="15">
      <c r="B7" s="5" t="s">
        <v>22</v>
      </c>
    </row>
    <row r="9" spans="2:9" ht="15">
      <c r="B9" s="12" t="s">
        <v>4</v>
      </c>
      <c r="D9" s="13" t="s">
        <v>25</v>
      </c>
      <c r="E9" s="14"/>
      <c r="F9" s="14"/>
      <c r="G9" s="14"/>
      <c r="H9" s="14"/>
      <c r="I9" s="14"/>
    </row>
    <row r="10" ht="15">
      <c r="B10" s="5" t="s">
        <v>28</v>
      </c>
    </row>
    <row r="11" ht="15">
      <c r="B11" s="5" t="s">
        <v>35</v>
      </c>
    </row>
    <row r="12" spans="2:9" ht="15">
      <c r="B12" s="15" t="s">
        <v>24</v>
      </c>
      <c r="C12" s="16"/>
      <c r="D12" s="16"/>
      <c r="E12" s="16"/>
      <c r="F12" s="16"/>
      <c r="G12" s="16"/>
      <c r="I12" s="11" t="s">
        <v>23</v>
      </c>
    </row>
    <row r="13" ht="15">
      <c r="B13" s="5" t="s">
        <v>37</v>
      </c>
    </row>
    <row r="14" ht="15">
      <c r="B14" s="5" t="s">
        <v>40</v>
      </c>
    </row>
    <row r="15" spans="1:8" ht="15">
      <c r="A15" s="17" t="s">
        <v>21</v>
      </c>
      <c r="B15" s="18" t="s">
        <v>29</v>
      </c>
      <c r="C15" s="19"/>
      <c r="D15" s="19"/>
      <c r="E15" s="19"/>
      <c r="F15" s="19"/>
      <c r="G15" s="19"/>
      <c r="H15" s="19"/>
    </row>
    <row r="16" spans="1:8" ht="15">
      <c r="A16" s="17"/>
      <c r="B16" s="20" t="s">
        <v>41</v>
      </c>
      <c r="C16" s="17"/>
      <c r="D16" s="17"/>
      <c r="E16" s="17"/>
      <c r="F16" s="17"/>
      <c r="G16" s="17"/>
      <c r="H16" s="17"/>
    </row>
    <row r="17" spans="1:8" ht="15">
      <c r="A17" s="17"/>
      <c r="B17" s="17"/>
      <c r="C17" s="17"/>
      <c r="D17" s="17"/>
      <c r="E17" s="17"/>
      <c r="F17" s="17"/>
      <c r="G17" s="17"/>
      <c r="H17" s="17"/>
    </row>
    <row r="18" spans="2:8" ht="15">
      <c r="B18" s="5" t="s">
        <v>43</v>
      </c>
      <c r="G18" s="21"/>
      <c r="H18" s="21"/>
    </row>
    <row r="19" spans="2:11" s="1" customFormat="1" ht="14.25">
      <c r="B19" s="22" t="s">
        <v>7</v>
      </c>
      <c r="C19" s="23"/>
      <c r="D19" s="23"/>
      <c r="E19" s="23"/>
      <c r="F19" s="23"/>
      <c r="G19" s="23"/>
      <c r="H19" s="23"/>
      <c r="I19" s="24"/>
      <c r="J19" s="24"/>
      <c r="K19" s="24"/>
    </row>
    <row r="20" spans="2:9" ht="15.75">
      <c r="B20" s="11" t="s">
        <v>17</v>
      </c>
      <c r="F20" s="21"/>
      <c r="G20" s="25"/>
      <c r="H20" s="26"/>
      <c r="I20" s="26"/>
    </row>
    <row r="21" spans="2:13" ht="15.75">
      <c r="B21" s="27" t="s">
        <v>2</v>
      </c>
      <c r="C21" s="28"/>
      <c r="D21" s="28"/>
      <c r="E21" s="28"/>
      <c r="F21" s="28"/>
      <c r="G21" s="29"/>
      <c r="H21" s="29"/>
      <c r="I21" s="28"/>
      <c r="J21" s="28"/>
      <c r="K21" s="30"/>
      <c r="L21" s="28"/>
      <c r="M21" s="28"/>
    </row>
    <row r="22" spans="2:12" ht="15.75">
      <c r="B22" s="31" t="s">
        <v>46</v>
      </c>
      <c r="C22" s="32"/>
      <c r="D22" s="32"/>
      <c r="E22" s="32"/>
      <c r="F22" s="32"/>
      <c r="G22" s="33"/>
      <c r="H22" s="33"/>
      <c r="I22" s="32"/>
      <c r="J22" s="32"/>
      <c r="K22" s="34"/>
      <c r="L22" s="32"/>
    </row>
    <row r="23" spans="2:11" ht="15.75">
      <c r="B23" s="11"/>
      <c r="G23" s="35"/>
      <c r="H23" s="35"/>
      <c r="I23" s="36"/>
      <c r="K23" s="37"/>
    </row>
    <row r="24" ht="15">
      <c r="A24" s="38" t="s">
        <v>34</v>
      </c>
    </row>
    <row r="25" spans="2:11" ht="15.75">
      <c r="B25" s="15" t="s">
        <v>48</v>
      </c>
      <c r="C25" s="16"/>
      <c r="D25" s="16"/>
      <c r="E25" s="16"/>
      <c r="F25" s="16"/>
      <c r="G25" s="26"/>
      <c r="H25" s="26"/>
      <c r="I25" s="36"/>
      <c r="K25" s="37"/>
    </row>
    <row r="26" ht="15">
      <c r="B26" s="5" t="s">
        <v>51</v>
      </c>
    </row>
    <row r="27" ht="15">
      <c r="B27" s="11" t="s">
        <v>52</v>
      </c>
    </row>
    <row r="28" spans="2:11" ht="15.75">
      <c r="B28" s="13" t="s">
        <v>53</v>
      </c>
      <c r="C28" s="14"/>
      <c r="D28" s="14"/>
      <c r="E28" s="14"/>
      <c r="F28" s="14"/>
      <c r="G28" s="14"/>
      <c r="H28" s="14"/>
      <c r="I28" s="39"/>
      <c r="J28" s="14"/>
      <c r="K28" s="14"/>
    </row>
    <row r="30" ht="15">
      <c r="B30" s="5" t="s">
        <v>57</v>
      </c>
    </row>
    <row r="31" ht="15">
      <c r="B31" s="5" t="s">
        <v>59</v>
      </c>
    </row>
    <row r="32" ht="15">
      <c r="B32" s="5" t="s">
        <v>44</v>
      </c>
    </row>
    <row r="33" ht="15">
      <c r="B33" s="5" t="s">
        <v>50</v>
      </c>
    </row>
    <row r="34" ht="15">
      <c r="B34" s="5" t="s">
        <v>61</v>
      </c>
    </row>
    <row r="35" ht="15">
      <c r="B35" s="5" t="s">
        <v>13</v>
      </c>
    </row>
    <row r="36" ht="15">
      <c r="B36" s="5" t="s">
        <v>62</v>
      </c>
    </row>
    <row r="37" spans="2:6" ht="15">
      <c r="B37" s="40" t="s">
        <v>66</v>
      </c>
      <c r="C37" s="41"/>
      <c r="D37" s="41"/>
      <c r="E37" s="41"/>
      <c r="F37" s="41"/>
    </row>
    <row r="38" spans="2:12" ht="15">
      <c r="B38" s="42" t="s">
        <v>69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5">
      <c r="B39" s="42" t="s">
        <v>56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ht="15">
      <c r="B40" s="5" t="s">
        <v>72</v>
      </c>
    </row>
    <row r="41" ht="15">
      <c r="B41" s="11" t="s">
        <v>73</v>
      </c>
    </row>
    <row r="43" spans="2:13" ht="15">
      <c r="B43" s="43" t="s">
        <v>74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ht="15">
      <c r="C44" s="5" t="s">
        <v>75</v>
      </c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3">
      <selection activeCell="H22" sqref="H22"/>
    </sheetView>
  </sheetViews>
  <sheetFormatPr defaultColWidth="8.88671875" defaultRowHeight="15"/>
  <cols>
    <col min="1" max="2" width="8.88671875" style="1" bestFit="1" customWidth="1"/>
    <col min="3" max="3" width="9.77734375" style="1" customWidth="1"/>
    <col min="4" max="4" width="3.77734375" style="1" customWidth="1"/>
    <col min="5" max="5" width="15.77734375" style="1" customWidth="1"/>
    <col min="6" max="6" width="8.88671875" style="1" bestFit="1" customWidth="1"/>
    <col min="7" max="16384" width="8.88671875" style="1" customWidth="1"/>
  </cols>
  <sheetData>
    <row r="2" spans="2:12" ht="14.25">
      <c r="B2" s="45"/>
      <c r="C2" s="45"/>
      <c r="D2" s="45"/>
      <c r="E2" s="45"/>
      <c r="F2" s="45"/>
      <c r="G2" s="45"/>
      <c r="H2" s="45"/>
      <c r="L2" s="45"/>
    </row>
    <row r="3" spans="1:13" ht="14.25">
      <c r="A3" s="45"/>
      <c r="B3" s="46" t="s">
        <v>5</v>
      </c>
      <c r="C3" s="47" t="s">
        <v>81</v>
      </c>
      <c r="D3" s="47"/>
      <c r="E3" s="47" t="s">
        <v>84</v>
      </c>
      <c r="F3" s="47" t="s">
        <v>85</v>
      </c>
      <c r="G3" s="48" t="s">
        <v>86</v>
      </c>
      <c r="H3" s="49" t="s">
        <v>88</v>
      </c>
      <c r="I3" s="49"/>
      <c r="J3" s="50"/>
      <c r="K3" s="51"/>
      <c r="L3" s="52"/>
      <c r="M3" s="45"/>
    </row>
    <row r="4" spans="1:13" ht="14.25">
      <c r="A4" s="45"/>
      <c r="B4" s="53"/>
      <c r="C4" s="54"/>
      <c r="D4" s="54"/>
      <c r="E4" s="54"/>
      <c r="F4" s="54"/>
      <c r="G4" s="55"/>
      <c r="H4" s="56"/>
      <c r="I4" s="56"/>
      <c r="J4" s="56"/>
      <c r="K4" s="56"/>
      <c r="L4" s="52"/>
      <c r="M4" s="45"/>
    </row>
    <row r="5" spans="1:13" ht="14.25">
      <c r="A5" s="45"/>
      <c r="B5" s="53"/>
      <c r="C5" s="54" t="s">
        <v>90</v>
      </c>
      <c r="D5" s="54"/>
      <c r="E5" s="54" t="s">
        <v>344</v>
      </c>
      <c r="F5" s="54" t="s">
        <v>0</v>
      </c>
      <c r="G5" s="55"/>
      <c r="H5" s="57" t="s">
        <v>93</v>
      </c>
      <c r="I5" s="56"/>
      <c r="J5" s="56"/>
      <c r="K5" s="56"/>
      <c r="L5" s="58"/>
      <c r="M5" s="45"/>
    </row>
    <row r="6" spans="1:13" ht="14.25">
      <c r="A6" s="45"/>
      <c r="B6" s="53"/>
      <c r="C6" s="54"/>
      <c r="D6" s="54"/>
      <c r="E6" s="54"/>
      <c r="F6" s="54"/>
      <c r="G6" s="55"/>
      <c r="H6" s="57" t="s">
        <v>55</v>
      </c>
      <c r="I6" s="56"/>
      <c r="J6" s="56"/>
      <c r="K6" s="56"/>
      <c r="L6" s="58"/>
      <c r="M6" s="45"/>
    </row>
    <row r="7" spans="1:13" ht="14.25">
      <c r="A7" s="45"/>
      <c r="B7" s="53"/>
      <c r="C7" s="54" t="s">
        <v>95</v>
      </c>
      <c r="D7" s="54"/>
      <c r="E7" s="54" t="s">
        <v>30</v>
      </c>
      <c r="F7" s="54" t="s">
        <v>92</v>
      </c>
      <c r="G7" s="55"/>
      <c r="H7" s="57" t="s">
        <v>94</v>
      </c>
      <c r="I7" s="56"/>
      <c r="J7" s="56"/>
      <c r="K7" s="56"/>
      <c r="L7" s="52"/>
      <c r="M7" s="45"/>
    </row>
    <row r="8" spans="1:13" ht="14.25">
      <c r="A8" s="45"/>
      <c r="B8" s="53"/>
      <c r="C8" s="54" t="s">
        <v>67</v>
      </c>
      <c r="D8" s="54"/>
      <c r="E8" s="54" t="s">
        <v>77</v>
      </c>
      <c r="F8" s="54" t="s">
        <v>92</v>
      </c>
      <c r="G8" s="55"/>
      <c r="H8" s="56"/>
      <c r="I8" s="56"/>
      <c r="J8" s="56"/>
      <c r="K8" s="56"/>
      <c r="L8" s="52"/>
      <c r="M8" s="45"/>
    </row>
    <row r="9" spans="1:13" ht="14.25">
      <c r="A9" s="45"/>
      <c r="B9" s="53"/>
      <c r="C9" s="54" t="s">
        <v>38</v>
      </c>
      <c r="D9" s="54"/>
      <c r="E9" s="54" t="s">
        <v>64</v>
      </c>
      <c r="F9" s="54" t="s">
        <v>92</v>
      </c>
      <c r="G9" s="55"/>
      <c r="H9" s="56"/>
      <c r="I9" s="59" t="s">
        <v>89</v>
      </c>
      <c r="J9" s="56"/>
      <c r="K9" s="56"/>
      <c r="L9" s="52"/>
      <c r="M9" s="45"/>
    </row>
    <row r="10" spans="1:13" ht="14.25">
      <c r="A10" s="381" t="s">
        <v>335</v>
      </c>
      <c r="B10" s="53"/>
      <c r="C10" s="54"/>
      <c r="D10" s="54"/>
      <c r="E10" s="54" t="s">
        <v>337</v>
      </c>
      <c r="F10" s="382" t="s">
        <v>336</v>
      </c>
      <c r="G10" s="55"/>
      <c r="H10" s="56"/>
      <c r="I10" s="56"/>
      <c r="J10" s="56"/>
      <c r="K10" s="56"/>
      <c r="L10" s="52"/>
      <c r="M10" s="45"/>
    </row>
    <row r="11" spans="1:13" ht="14.25">
      <c r="A11" s="45"/>
      <c r="B11" s="383" t="s">
        <v>6</v>
      </c>
      <c r="C11" s="384"/>
      <c r="D11" s="54"/>
      <c r="E11" s="60" t="s">
        <v>71</v>
      </c>
      <c r="F11" s="54"/>
      <c r="G11" s="55"/>
      <c r="H11" s="57"/>
      <c r="I11" s="56"/>
      <c r="J11" s="56"/>
      <c r="K11" s="56"/>
      <c r="L11" s="52"/>
      <c r="M11" s="45"/>
    </row>
    <row r="12" spans="1:13" ht="15">
      <c r="A12" s="45"/>
      <c r="B12" s="385" t="s">
        <v>12</v>
      </c>
      <c r="C12" s="386"/>
      <c r="D12" s="54"/>
      <c r="E12" s="54"/>
      <c r="F12" s="54"/>
      <c r="G12" s="55"/>
      <c r="H12" s="57"/>
      <c r="I12" s="56"/>
      <c r="J12" s="56"/>
      <c r="K12" s="56"/>
      <c r="L12" s="52"/>
      <c r="M12" s="45"/>
    </row>
    <row r="13" spans="1:13" ht="14.25">
      <c r="A13" s="45"/>
      <c r="B13" s="53"/>
      <c r="C13" s="54" t="s">
        <v>16</v>
      </c>
      <c r="D13" s="54"/>
      <c r="E13" s="54">
        <v>75</v>
      </c>
      <c r="F13" s="54" t="s">
        <v>47</v>
      </c>
      <c r="G13" s="55" t="s">
        <v>340</v>
      </c>
      <c r="H13" s="57"/>
      <c r="I13" s="56"/>
      <c r="J13" s="56"/>
      <c r="K13" s="56"/>
      <c r="L13" s="52"/>
      <c r="M13" s="45"/>
    </row>
    <row r="14" spans="1:13" ht="14.25">
      <c r="A14" s="45"/>
      <c r="B14" s="53"/>
      <c r="C14" s="54"/>
      <c r="D14" s="54"/>
      <c r="E14" s="54"/>
      <c r="F14" s="54"/>
      <c r="G14" s="55"/>
      <c r="H14" s="56"/>
      <c r="I14" s="56"/>
      <c r="J14" s="56"/>
      <c r="K14" s="56"/>
      <c r="L14" s="52"/>
      <c r="M14" s="45"/>
    </row>
    <row r="15" spans="1:13" ht="14.25">
      <c r="A15" s="45"/>
      <c r="B15" s="53"/>
      <c r="C15" s="54" t="s">
        <v>96</v>
      </c>
      <c r="D15" s="54"/>
      <c r="E15" s="54" t="s">
        <v>99</v>
      </c>
      <c r="F15" s="54" t="s">
        <v>101</v>
      </c>
      <c r="G15" s="55"/>
      <c r="H15" s="56"/>
      <c r="I15" s="59"/>
      <c r="J15" s="56"/>
      <c r="K15" s="56"/>
      <c r="L15" s="52"/>
      <c r="M15" s="45"/>
    </row>
    <row r="16" spans="1:13" ht="14.25">
      <c r="A16" s="45"/>
      <c r="B16" s="61"/>
      <c r="C16" s="62"/>
      <c r="D16" s="62"/>
      <c r="E16" s="62"/>
      <c r="F16" s="62"/>
      <c r="G16" s="63"/>
      <c r="H16" s="64"/>
      <c r="I16" s="64"/>
      <c r="J16" s="64"/>
      <c r="K16" s="64"/>
      <c r="L16" s="52"/>
      <c r="M16" s="45"/>
    </row>
    <row r="17" spans="1:12" ht="14.25">
      <c r="A17" s="45"/>
      <c r="B17" s="45"/>
      <c r="C17" s="45"/>
      <c r="D17" s="45"/>
      <c r="E17" s="45"/>
      <c r="F17" s="45"/>
      <c r="G17" s="45"/>
      <c r="H17" s="45"/>
      <c r="I17" s="45"/>
      <c r="L17" s="45"/>
    </row>
    <row r="18" spans="3:4" ht="14.25">
      <c r="C18" s="65" t="s">
        <v>102</v>
      </c>
      <c r="D18" s="66"/>
    </row>
    <row r="22" spans="3:6" ht="14.25">
      <c r="C22" s="1" t="s">
        <v>104</v>
      </c>
      <c r="E22" s="66"/>
      <c r="F22" s="1" t="s">
        <v>85</v>
      </c>
    </row>
    <row r="23" ht="14.25">
      <c r="E23" s="24"/>
    </row>
    <row r="24" spans="3:6" ht="14.25">
      <c r="C24" s="1" t="s">
        <v>106</v>
      </c>
      <c r="E24" s="66"/>
      <c r="F24" s="1" t="s">
        <v>0</v>
      </c>
    </row>
    <row r="25" ht="14.25">
      <c r="E25" s="24"/>
    </row>
    <row r="26" spans="3:6" ht="14.25">
      <c r="C26" s="67" t="s">
        <v>95</v>
      </c>
      <c r="E26" s="66"/>
      <c r="F26" s="1" t="s">
        <v>107</v>
      </c>
    </row>
    <row r="27" spans="3:6" ht="14.25">
      <c r="C27" s="68" t="s">
        <v>67</v>
      </c>
      <c r="E27" s="66"/>
      <c r="F27" s="1" t="s">
        <v>107</v>
      </c>
    </row>
    <row r="28" spans="3:6" ht="14.25">
      <c r="C28" s="67" t="s">
        <v>38</v>
      </c>
      <c r="E28" s="66"/>
      <c r="F28" s="1" t="s">
        <v>107</v>
      </c>
    </row>
    <row r="29" spans="1:6" ht="14.25">
      <c r="A29" s="379" t="s">
        <v>338</v>
      </c>
      <c r="E29" s="380"/>
      <c r="F29" s="1" t="s">
        <v>336</v>
      </c>
    </row>
    <row r="30" spans="2:5" ht="15">
      <c r="B30" s="387" t="s">
        <v>6</v>
      </c>
      <c r="C30" s="388"/>
      <c r="E30" s="70" t="s">
        <v>345</v>
      </c>
    </row>
    <row r="31" spans="2:5" ht="15">
      <c r="B31" s="389" t="s">
        <v>12</v>
      </c>
      <c r="C31" s="388"/>
      <c r="E31" s="24"/>
    </row>
    <row r="32" spans="3:6" ht="14.25">
      <c r="C32" s="1" t="s">
        <v>108</v>
      </c>
      <c r="E32" s="66"/>
      <c r="F32" s="1" t="s">
        <v>109</v>
      </c>
    </row>
    <row r="33" ht="14.25">
      <c r="E33" s="24"/>
    </row>
    <row r="34" spans="3:6" ht="14.25">
      <c r="C34" s="1" t="s">
        <v>96</v>
      </c>
      <c r="E34" s="66"/>
      <c r="F34" s="1" t="s">
        <v>101</v>
      </c>
    </row>
  </sheetData>
  <sheetProtection/>
  <mergeCells count="4">
    <mergeCell ref="B11:C11"/>
    <mergeCell ref="B12:C12"/>
    <mergeCell ref="B30:C30"/>
    <mergeCell ref="B31:C3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02"/>
  <sheetViews>
    <sheetView showOutlineSymbols="0" zoomScale="87" zoomScaleNormal="87" zoomScalePageLayoutView="0" workbookViewId="0" topLeftCell="A76">
      <selection activeCell="F87" sqref="F87"/>
    </sheetView>
  </sheetViews>
  <sheetFormatPr defaultColWidth="10.77734375" defaultRowHeight="15"/>
  <cols>
    <col min="1" max="1" width="4.77734375" style="71" customWidth="1"/>
    <col min="2" max="2" width="6.77734375" style="71" customWidth="1"/>
    <col min="3" max="3" width="18.77734375" style="71" customWidth="1"/>
    <col min="4" max="4" width="3.77734375" style="71" customWidth="1"/>
    <col min="5" max="5" width="7.77734375" style="71" customWidth="1"/>
    <col min="6" max="6" width="8.77734375" style="71" customWidth="1"/>
    <col min="7" max="7" width="2.77734375" style="71" customWidth="1"/>
    <col min="8" max="8" width="4.88671875" style="71" customWidth="1"/>
    <col min="9" max="9" width="2.77734375" style="71" customWidth="1"/>
    <col min="10" max="10" width="7.77734375" style="71" customWidth="1"/>
    <col min="11" max="11" width="17.6640625" style="71" customWidth="1"/>
    <col min="12" max="12" width="3.88671875" style="71" customWidth="1"/>
    <col min="13" max="13" width="10.6640625" style="71" customWidth="1"/>
    <col min="14" max="14" width="5.77734375" style="71" customWidth="1"/>
    <col min="15" max="15" width="3.77734375" style="71" customWidth="1"/>
    <col min="16" max="16" width="6.5546875" style="71" customWidth="1"/>
    <col min="17" max="17" width="11.6640625" style="72" customWidth="1"/>
    <col min="18" max="18" width="13.3359375" style="71" customWidth="1"/>
    <col min="19" max="19" width="10.77734375" style="71" bestFit="1" customWidth="1"/>
    <col min="20" max="16384" width="10.77734375" style="71" customWidth="1"/>
  </cols>
  <sheetData>
    <row r="1" spans="1:21" ht="15">
      <c r="A1" s="73" t="s">
        <v>110</v>
      </c>
      <c r="B1" s="73" t="s">
        <v>112</v>
      </c>
      <c r="C1" s="73" t="s">
        <v>115</v>
      </c>
      <c r="D1" s="74" t="s">
        <v>116</v>
      </c>
      <c r="E1" s="75"/>
      <c r="F1" s="76"/>
      <c r="G1" s="73"/>
      <c r="H1" s="77" t="s">
        <v>118</v>
      </c>
      <c r="I1" s="75"/>
      <c r="J1" s="78" t="s">
        <v>80</v>
      </c>
      <c r="K1" s="78" t="s">
        <v>33</v>
      </c>
      <c r="L1" s="73"/>
      <c r="M1" s="75" t="s">
        <v>120</v>
      </c>
      <c r="N1" s="75" t="s">
        <v>121</v>
      </c>
      <c r="O1" s="75"/>
      <c r="P1" s="390" t="s">
        <v>49</v>
      </c>
      <c r="Q1" s="391"/>
      <c r="R1" s="78" t="s">
        <v>100</v>
      </c>
      <c r="S1" s="78" t="s">
        <v>122</v>
      </c>
      <c r="T1" s="78"/>
      <c r="U1" s="79"/>
    </row>
    <row r="2" spans="1:21" ht="15">
      <c r="A2" s="73" t="s">
        <v>124</v>
      </c>
      <c r="B2" s="73">
        <v>1</v>
      </c>
      <c r="C2" s="73" t="s">
        <v>125</v>
      </c>
      <c r="D2" s="74"/>
      <c r="E2" s="75" t="s">
        <v>60</v>
      </c>
      <c r="F2" s="80"/>
      <c r="G2" s="73" t="s">
        <v>127</v>
      </c>
      <c r="H2" s="81"/>
      <c r="I2" s="75" t="s">
        <v>128</v>
      </c>
      <c r="J2" s="82"/>
      <c r="K2" s="73">
        <f aca="true" t="shared" si="0" ref="K2:K11">IF(J2="","",VLOOKUP(J2,$B$103:$K$152,2))</f>
      </c>
      <c r="L2" s="73" t="s">
        <v>127</v>
      </c>
      <c r="M2" s="75">
        <f aca="true" t="shared" si="1" ref="M2:M11">IF(J2="","",VLOOKUP(J2,$B$103:$K$152,4))</f>
      </c>
      <c r="N2" s="75">
        <f aca="true" t="shared" si="2" ref="N2:N11">IF(J2="","",VLOOKUP(J2,$B$103:$K$152,5))</f>
      </c>
      <c r="O2" s="75" t="s">
        <v>128</v>
      </c>
      <c r="P2" s="83" t="s">
        <v>341</v>
      </c>
      <c r="Q2" s="84"/>
      <c r="R2" s="80"/>
      <c r="S2" s="85"/>
      <c r="T2" s="78"/>
      <c r="U2" s="79"/>
    </row>
    <row r="3" spans="1:21" ht="15">
      <c r="A3" s="73" t="s">
        <v>124</v>
      </c>
      <c r="B3" s="73">
        <v>1</v>
      </c>
      <c r="C3" s="73" t="s">
        <v>125</v>
      </c>
      <c r="D3" s="74"/>
      <c r="E3" s="75" t="s">
        <v>60</v>
      </c>
      <c r="F3" s="80"/>
      <c r="G3" s="73" t="s">
        <v>127</v>
      </c>
      <c r="H3" s="81"/>
      <c r="I3" s="75" t="s">
        <v>128</v>
      </c>
      <c r="J3" s="82"/>
      <c r="K3" s="73">
        <f t="shared" si="0"/>
      </c>
      <c r="L3" s="73" t="s">
        <v>127</v>
      </c>
      <c r="M3" s="75">
        <f t="shared" si="1"/>
      </c>
      <c r="N3" s="75">
        <f t="shared" si="2"/>
      </c>
      <c r="O3" s="75" t="s">
        <v>128</v>
      </c>
      <c r="P3" s="83" t="s">
        <v>341</v>
      </c>
      <c r="Q3" s="84"/>
      <c r="R3" s="80"/>
      <c r="S3" s="85"/>
      <c r="T3" s="78"/>
      <c r="U3" s="79"/>
    </row>
    <row r="4" spans="1:21" ht="15">
      <c r="A4" s="73" t="s">
        <v>124</v>
      </c>
      <c r="B4" s="73">
        <v>2</v>
      </c>
      <c r="C4" s="73" t="s">
        <v>130</v>
      </c>
      <c r="D4" s="74"/>
      <c r="E4" s="75" t="s">
        <v>60</v>
      </c>
      <c r="F4" s="80"/>
      <c r="G4" s="73" t="s">
        <v>127</v>
      </c>
      <c r="H4" s="81"/>
      <c r="I4" s="75" t="s">
        <v>128</v>
      </c>
      <c r="J4" s="82"/>
      <c r="K4" s="73">
        <f t="shared" si="0"/>
      </c>
      <c r="L4" s="73" t="s">
        <v>127</v>
      </c>
      <c r="M4" s="75">
        <f t="shared" si="1"/>
      </c>
      <c r="N4" s="75">
        <f t="shared" si="2"/>
      </c>
      <c r="O4" s="75" t="s">
        <v>128</v>
      </c>
      <c r="P4" s="83" t="s">
        <v>341</v>
      </c>
      <c r="Q4" s="84"/>
      <c r="R4" s="80"/>
      <c r="S4" s="85"/>
      <c r="T4" s="78"/>
      <c r="U4" s="79"/>
    </row>
    <row r="5" spans="1:21" ht="15">
      <c r="A5" s="73" t="s">
        <v>124</v>
      </c>
      <c r="B5" s="73">
        <v>2</v>
      </c>
      <c r="C5" s="73" t="s">
        <v>130</v>
      </c>
      <c r="D5" s="74"/>
      <c r="E5" s="75" t="s">
        <v>60</v>
      </c>
      <c r="F5" s="80"/>
      <c r="G5" s="73" t="s">
        <v>127</v>
      </c>
      <c r="H5" s="81"/>
      <c r="I5" s="75" t="s">
        <v>128</v>
      </c>
      <c r="J5" s="82"/>
      <c r="K5" s="73">
        <f t="shared" si="0"/>
      </c>
      <c r="L5" s="73" t="s">
        <v>127</v>
      </c>
      <c r="M5" s="75">
        <f t="shared" si="1"/>
      </c>
      <c r="N5" s="75">
        <f t="shared" si="2"/>
      </c>
      <c r="O5" s="75" t="s">
        <v>128</v>
      </c>
      <c r="P5" s="83" t="s">
        <v>341</v>
      </c>
      <c r="Q5" s="84"/>
      <c r="R5" s="80"/>
      <c r="S5" s="85"/>
      <c r="T5" s="78"/>
      <c r="U5" s="79"/>
    </row>
    <row r="6" spans="1:21" ht="15">
      <c r="A6" s="73" t="s">
        <v>124</v>
      </c>
      <c r="B6" s="73">
        <v>3</v>
      </c>
      <c r="C6" s="73" t="s">
        <v>132</v>
      </c>
      <c r="D6" s="74"/>
      <c r="E6" s="75" t="s">
        <v>60</v>
      </c>
      <c r="F6" s="80"/>
      <c r="G6" s="73" t="s">
        <v>127</v>
      </c>
      <c r="H6" s="77"/>
      <c r="I6" s="75" t="s">
        <v>128</v>
      </c>
      <c r="J6" s="82"/>
      <c r="K6" s="73">
        <f t="shared" si="0"/>
      </c>
      <c r="L6" s="73" t="s">
        <v>127</v>
      </c>
      <c r="M6" s="75">
        <f t="shared" si="1"/>
      </c>
      <c r="N6" s="75">
        <f t="shared" si="2"/>
      </c>
      <c r="O6" s="75" t="s">
        <v>128</v>
      </c>
      <c r="P6" s="83" t="s">
        <v>341</v>
      </c>
      <c r="Q6" s="84"/>
      <c r="R6" s="80"/>
      <c r="S6" s="85"/>
      <c r="T6" s="78"/>
      <c r="U6" s="79"/>
    </row>
    <row r="7" spans="1:21" ht="15">
      <c r="A7" s="73" t="s">
        <v>124</v>
      </c>
      <c r="B7" s="73">
        <v>3</v>
      </c>
      <c r="C7" s="73" t="s">
        <v>132</v>
      </c>
      <c r="D7" s="74"/>
      <c r="E7" s="75" t="s">
        <v>60</v>
      </c>
      <c r="F7" s="80"/>
      <c r="G7" s="73" t="s">
        <v>127</v>
      </c>
      <c r="H7" s="77"/>
      <c r="I7" s="75" t="s">
        <v>128</v>
      </c>
      <c r="J7" s="82"/>
      <c r="K7" s="73">
        <f t="shared" si="0"/>
      </c>
      <c r="L7" s="73" t="s">
        <v>127</v>
      </c>
      <c r="M7" s="75">
        <f t="shared" si="1"/>
      </c>
      <c r="N7" s="75">
        <f t="shared" si="2"/>
      </c>
      <c r="O7" s="75" t="s">
        <v>128</v>
      </c>
      <c r="P7" s="83" t="s">
        <v>341</v>
      </c>
      <c r="Q7" s="84"/>
      <c r="R7" s="80"/>
      <c r="S7" s="85"/>
      <c r="T7" s="78"/>
      <c r="U7" s="79"/>
    </row>
    <row r="8" spans="1:21" ht="15">
      <c r="A8" s="73" t="s">
        <v>124</v>
      </c>
      <c r="B8" s="73">
        <v>4</v>
      </c>
      <c r="C8" s="73" t="s">
        <v>134</v>
      </c>
      <c r="D8" s="86"/>
      <c r="E8" s="75" t="s">
        <v>60</v>
      </c>
      <c r="F8" s="80"/>
      <c r="G8" s="73" t="s">
        <v>127</v>
      </c>
      <c r="H8" s="77"/>
      <c r="I8" s="75" t="s">
        <v>128</v>
      </c>
      <c r="J8" s="82"/>
      <c r="K8" s="73">
        <f t="shared" si="0"/>
      </c>
      <c r="L8" s="73" t="s">
        <v>127</v>
      </c>
      <c r="M8" s="75">
        <f t="shared" si="1"/>
      </c>
      <c r="N8" s="75">
        <f t="shared" si="2"/>
      </c>
      <c r="O8" s="75" t="s">
        <v>128</v>
      </c>
      <c r="P8" s="83" t="s">
        <v>341</v>
      </c>
      <c r="Q8" s="84"/>
      <c r="R8" s="80"/>
      <c r="S8" s="85"/>
      <c r="T8" s="78"/>
      <c r="U8" s="79"/>
    </row>
    <row r="9" spans="1:21" ht="15">
      <c r="A9" s="73" t="s">
        <v>124</v>
      </c>
      <c r="B9" s="73">
        <v>4</v>
      </c>
      <c r="C9" s="73" t="s">
        <v>134</v>
      </c>
      <c r="D9" s="86"/>
      <c r="E9" s="75" t="s">
        <v>60</v>
      </c>
      <c r="F9" s="80"/>
      <c r="G9" s="73" t="s">
        <v>127</v>
      </c>
      <c r="H9" s="77"/>
      <c r="I9" s="75" t="s">
        <v>128</v>
      </c>
      <c r="J9" s="82"/>
      <c r="K9" s="73">
        <f t="shared" si="0"/>
      </c>
      <c r="L9" s="73" t="s">
        <v>127</v>
      </c>
      <c r="M9" s="75">
        <f t="shared" si="1"/>
      </c>
      <c r="N9" s="75">
        <f t="shared" si="2"/>
      </c>
      <c r="O9" s="75" t="s">
        <v>128</v>
      </c>
      <c r="P9" s="83" t="s">
        <v>341</v>
      </c>
      <c r="Q9" s="84"/>
      <c r="R9" s="80"/>
      <c r="S9" s="85"/>
      <c r="T9" s="78"/>
      <c r="U9" s="79"/>
    </row>
    <row r="10" spans="1:21" ht="15">
      <c r="A10" s="73" t="s">
        <v>124</v>
      </c>
      <c r="B10" s="73">
        <v>5</v>
      </c>
      <c r="C10" s="87" t="s">
        <v>136</v>
      </c>
      <c r="D10" s="88"/>
      <c r="E10" s="75" t="s">
        <v>60</v>
      </c>
      <c r="F10" s="80"/>
      <c r="G10" s="73" t="s">
        <v>127</v>
      </c>
      <c r="H10" s="77"/>
      <c r="I10" s="75" t="s">
        <v>128</v>
      </c>
      <c r="J10" s="82"/>
      <c r="K10" s="73">
        <f t="shared" si="0"/>
      </c>
      <c r="L10" s="73" t="s">
        <v>127</v>
      </c>
      <c r="M10" s="75">
        <f t="shared" si="1"/>
      </c>
      <c r="N10" s="75">
        <f t="shared" si="2"/>
      </c>
      <c r="O10" s="75" t="s">
        <v>128</v>
      </c>
      <c r="P10" s="83" t="s">
        <v>341</v>
      </c>
      <c r="Q10" s="84"/>
      <c r="R10" s="80"/>
      <c r="S10" s="85"/>
      <c r="T10" s="78"/>
      <c r="U10" s="79"/>
    </row>
    <row r="11" spans="1:21" ht="15">
      <c r="A11" s="73" t="s">
        <v>124</v>
      </c>
      <c r="B11" s="73">
        <v>5</v>
      </c>
      <c r="C11" s="89" t="s">
        <v>136</v>
      </c>
      <c r="D11" s="86"/>
      <c r="E11" s="75" t="s">
        <v>60</v>
      </c>
      <c r="F11" s="80"/>
      <c r="G11" s="73" t="s">
        <v>127</v>
      </c>
      <c r="H11" s="77"/>
      <c r="I11" s="75" t="s">
        <v>128</v>
      </c>
      <c r="J11" s="82"/>
      <c r="K11" s="73">
        <f t="shared" si="0"/>
      </c>
      <c r="L11" s="73" t="s">
        <v>127</v>
      </c>
      <c r="M11" s="75">
        <f t="shared" si="1"/>
      </c>
      <c r="N11" s="75">
        <f t="shared" si="2"/>
      </c>
      <c r="O11" s="75" t="s">
        <v>128</v>
      </c>
      <c r="P11" s="83" t="s">
        <v>341</v>
      </c>
      <c r="Q11" s="84"/>
      <c r="R11" s="80"/>
      <c r="S11" s="85"/>
      <c r="T11" s="78"/>
      <c r="U11" s="79"/>
    </row>
    <row r="12" spans="1:21" ht="15">
      <c r="A12" s="73" t="s">
        <v>124</v>
      </c>
      <c r="B12" s="73">
        <v>6</v>
      </c>
      <c r="C12" s="73" t="s">
        <v>54</v>
      </c>
      <c r="D12" s="86"/>
      <c r="E12" s="75" t="s">
        <v>60</v>
      </c>
      <c r="F12" s="80"/>
      <c r="G12" s="73" t="s">
        <v>127</v>
      </c>
      <c r="H12" s="77"/>
      <c r="I12" s="75" t="s">
        <v>128</v>
      </c>
      <c r="J12" s="82"/>
      <c r="K12" s="73">
        <f aca="true" t="shared" si="3" ref="K12:K17">IF(J12="","",VLOOKUP(J12,$B$103:$K$152,2))</f>
      </c>
      <c r="L12" s="73" t="s">
        <v>127</v>
      </c>
      <c r="M12" s="75">
        <f aca="true" t="shared" si="4" ref="M12:M17">IF(J12="","",VLOOKUP(J12,$B$103:$K$152,4))</f>
      </c>
      <c r="N12" s="75">
        <f aca="true" t="shared" si="5" ref="N12:N17">IF(J12="","",VLOOKUP(J12,$B$103:$K$152,5))</f>
      </c>
      <c r="O12" s="75" t="s">
        <v>128</v>
      </c>
      <c r="P12" s="83" t="s">
        <v>341</v>
      </c>
      <c r="Q12" s="84"/>
      <c r="R12" s="80"/>
      <c r="S12" s="85"/>
      <c r="T12" s="78"/>
      <c r="U12" s="79"/>
    </row>
    <row r="13" spans="1:21" ht="15">
      <c r="A13" s="73" t="s">
        <v>124</v>
      </c>
      <c r="B13" s="73">
        <v>6</v>
      </c>
      <c r="C13" s="73" t="s">
        <v>54</v>
      </c>
      <c r="D13" s="86"/>
      <c r="E13" s="75" t="s">
        <v>60</v>
      </c>
      <c r="F13" s="80"/>
      <c r="G13" s="73" t="s">
        <v>127</v>
      </c>
      <c r="H13" s="77"/>
      <c r="I13" s="75" t="s">
        <v>128</v>
      </c>
      <c r="J13" s="82"/>
      <c r="K13" s="73">
        <f t="shared" si="3"/>
      </c>
      <c r="L13" s="73" t="s">
        <v>127</v>
      </c>
      <c r="M13" s="75">
        <f t="shared" si="4"/>
      </c>
      <c r="N13" s="75">
        <f t="shared" si="5"/>
      </c>
      <c r="O13" s="75" t="s">
        <v>128</v>
      </c>
      <c r="P13" s="83" t="s">
        <v>341</v>
      </c>
      <c r="Q13" s="84"/>
      <c r="R13" s="80"/>
      <c r="S13" s="85"/>
      <c r="T13" s="78"/>
      <c r="U13" s="79"/>
    </row>
    <row r="14" spans="1:21" ht="15">
      <c r="A14" s="73" t="s">
        <v>124</v>
      </c>
      <c r="B14" s="73">
        <v>30</v>
      </c>
      <c r="C14" s="73" t="s">
        <v>20</v>
      </c>
      <c r="D14" s="74"/>
      <c r="E14" s="75" t="s">
        <v>60</v>
      </c>
      <c r="F14" s="80"/>
      <c r="G14" s="73" t="s">
        <v>127</v>
      </c>
      <c r="H14" s="81"/>
      <c r="I14" s="75" t="s">
        <v>128</v>
      </c>
      <c r="J14" s="82"/>
      <c r="K14" s="73">
        <f t="shared" si="3"/>
      </c>
      <c r="L14" s="73" t="s">
        <v>127</v>
      </c>
      <c r="M14" s="75">
        <f t="shared" si="4"/>
      </c>
      <c r="N14" s="75">
        <f t="shared" si="5"/>
      </c>
      <c r="O14" s="75" t="s">
        <v>128</v>
      </c>
      <c r="P14" s="83" t="s">
        <v>341</v>
      </c>
      <c r="Q14" s="84"/>
      <c r="R14" s="80"/>
      <c r="S14" s="85"/>
      <c r="T14" s="78"/>
      <c r="U14" s="79"/>
    </row>
    <row r="15" spans="1:21" ht="15">
      <c r="A15" s="73" t="s">
        <v>124</v>
      </c>
      <c r="B15" s="90">
        <v>30</v>
      </c>
      <c r="C15" s="91" t="s">
        <v>20</v>
      </c>
      <c r="D15" s="92"/>
      <c r="E15" s="75" t="s">
        <v>60</v>
      </c>
      <c r="F15" s="80"/>
      <c r="G15" s="73" t="s">
        <v>127</v>
      </c>
      <c r="H15" s="81"/>
      <c r="I15" s="75" t="s">
        <v>128</v>
      </c>
      <c r="J15" s="82"/>
      <c r="K15" s="73">
        <f t="shared" si="3"/>
      </c>
      <c r="L15" s="73" t="s">
        <v>127</v>
      </c>
      <c r="M15" s="75">
        <f t="shared" si="4"/>
      </c>
      <c r="N15" s="75">
        <f t="shared" si="5"/>
      </c>
      <c r="O15" s="75" t="s">
        <v>128</v>
      </c>
      <c r="P15" s="83" t="s">
        <v>341</v>
      </c>
      <c r="Q15" s="84"/>
      <c r="R15" s="80"/>
      <c r="S15" s="85"/>
      <c r="T15" s="78"/>
      <c r="U15" s="79"/>
    </row>
    <row r="16" spans="1:21" ht="15">
      <c r="A16" s="73" t="s">
        <v>124</v>
      </c>
      <c r="B16" s="87">
        <v>10</v>
      </c>
      <c r="C16" s="93" t="s">
        <v>137</v>
      </c>
      <c r="D16" s="88"/>
      <c r="E16" s="75" t="s">
        <v>60</v>
      </c>
      <c r="F16" s="80"/>
      <c r="G16" s="73" t="s">
        <v>127</v>
      </c>
      <c r="H16" s="77"/>
      <c r="I16" s="75" t="s">
        <v>128</v>
      </c>
      <c r="J16" s="82"/>
      <c r="K16" s="73">
        <f t="shared" si="3"/>
      </c>
      <c r="L16" s="73" t="s">
        <v>127</v>
      </c>
      <c r="M16" s="75">
        <f t="shared" si="4"/>
      </c>
      <c r="N16" s="75">
        <f t="shared" si="5"/>
      </c>
      <c r="O16" s="75" t="s">
        <v>128</v>
      </c>
      <c r="P16" s="83" t="s">
        <v>341</v>
      </c>
      <c r="Q16" s="84"/>
      <c r="R16" s="80"/>
      <c r="S16" s="85"/>
      <c r="T16" s="78"/>
      <c r="U16" s="79"/>
    </row>
    <row r="17" spans="1:21" ht="15">
      <c r="A17" s="73" t="s">
        <v>124</v>
      </c>
      <c r="B17" s="87">
        <v>10</v>
      </c>
      <c r="C17" s="93" t="s">
        <v>137</v>
      </c>
      <c r="D17" s="88"/>
      <c r="E17" s="75" t="s">
        <v>60</v>
      </c>
      <c r="F17" s="80"/>
      <c r="G17" s="73" t="s">
        <v>127</v>
      </c>
      <c r="H17" s="77"/>
      <c r="I17" s="75" t="s">
        <v>128</v>
      </c>
      <c r="J17" s="82"/>
      <c r="K17" s="73">
        <f t="shared" si="3"/>
      </c>
      <c r="L17" s="73" t="s">
        <v>127</v>
      </c>
      <c r="M17" s="75">
        <f t="shared" si="4"/>
      </c>
      <c r="N17" s="75">
        <f t="shared" si="5"/>
      </c>
      <c r="O17" s="75" t="s">
        <v>128</v>
      </c>
      <c r="P17" s="83" t="s">
        <v>341</v>
      </c>
      <c r="Q17" s="84"/>
      <c r="R17" s="80"/>
      <c r="S17" s="85"/>
      <c r="T17" s="78"/>
      <c r="U17" s="79"/>
    </row>
    <row r="18" spans="1:21" ht="15">
      <c r="A18" s="73" t="s">
        <v>124</v>
      </c>
      <c r="B18" s="90">
        <v>20</v>
      </c>
      <c r="C18" s="75" t="s">
        <v>140</v>
      </c>
      <c r="D18" s="74"/>
      <c r="E18" s="75" t="s">
        <v>60</v>
      </c>
      <c r="F18" s="80"/>
      <c r="G18" s="85">
        <f>M19</f>
      </c>
      <c r="H18" s="94" t="s">
        <v>142</v>
      </c>
      <c r="I18" s="95"/>
      <c r="J18" s="96"/>
      <c r="K18" s="97" t="s">
        <v>143</v>
      </c>
      <c r="L18" s="82"/>
      <c r="M18" s="98"/>
      <c r="N18" s="95"/>
      <c r="O18" s="95"/>
      <c r="P18" s="83" t="s">
        <v>341</v>
      </c>
      <c r="Q18" s="84"/>
      <c r="R18" s="80"/>
      <c r="S18" s="85"/>
      <c r="T18" s="78"/>
      <c r="U18" s="79"/>
    </row>
    <row r="19" spans="1:21" ht="15">
      <c r="A19" s="73" t="s">
        <v>124</v>
      </c>
      <c r="B19" s="99">
        <v>20</v>
      </c>
      <c r="C19" s="90" t="s">
        <v>140</v>
      </c>
      <c r="D19" s="92"/>
      <c r="E19" s="75" t="s">
        <v>60</v>
      </c>
      <c r="F19" s="76"/>
      <c r="G19" s="73" t="s">
        <v>127</v>
      </c>
      <c r="H19" s="77"/>
      <c r="I19" s="75" t="s">
        <v>128</v>
      </c>
      <c r="J19" s="82"/>
      <c r="K19" s="73">
        <f aca="true" t="shared" si="6" ref="K19:K24">IF(J19="","",VLOOKUP(J19,$B$103:$K$152,2))</f>
      </c>
      <c r="L19" s="73" t="s">
        <v>127</v>
      </c>
      <c r="M19" s="75">
        <f aca="true" t="shared" si="7" ref="M19:M24">IF(J19="","",VLOOKUP(J19,$B$103:$K$152,4))</f>
      </c>
      <c r="N19" s="75">
        <f aca="true" t="shared" si="8" ref="N19:N24">IF(J19="","",VLOOKUP(J19,$B$103:$K$152,5))</f>
      </c>
      <c r="O19" s="75" t="s">
        <v>128</v>
      </c>
      <c r="P19" s="83" t="s">
        <v>341</v>
      </c>
      <c r="Q19" s="84"/>
      <c r="R19" s="80"/>
      <c r="S19" s="85"/>
      <c r="T19" s="78"/>
      <c r="U19" s="79"/>
    </row>
    <row r="20" spans="1:21" ht="15">
      <c r="A20" s="73" t="s">
        <v>124</v>
      </c>
      <c r="B20" s="73">
        <v>20</v>
      </c>
      <c r="C20" s="90" t="s">
        <v>140</v>
      </c>
      <c r="D20" s="92"/>
      <c r="E20" s="75" t="s">
        <v>60</v>
      </c>
      <c r="F20" s="76"/>
      <c r="G20" s="73" t="s">
        <v>127</v>
      </c>
      <c r="H20" s="77"/>
      <c r="I20" s="75" t="s">
        <v>128</v>
      </c>
      <c r="J20" s="82"/>
      <c r="K20" s="73">
        <f t="shared" si="6"/>
      </c>
      <c r="L20" s="73" t="s">
        <v>127</v>
      </c>
      <c r="M20" s="75">
        <f t="shared" si="7"/>
      </c>
      <c r="N20" s="75">
        <f t="shared" si="8"/>
      </c>
      <c r="O20" s="75" t="s">
        <v>128</v>
      </c>
      <c r="P20" s="83" t="s">
        <v>341</v>
      </c>
      <c r="Q20" s="84"/>
      <c r="R20" s="80"/>
      <c r="S20" s="85"/>
      <c r="T20" s="78"/>
      <c r="U20" s="79"/>
    </row>
    <row r="21" spans="1:21" ht="15">
      <c r="A21" s="73" t="s">
        <v>124</v>
      </c>
      <c r="B21" s="73">
        <v>20</v>
      </c>
      <c r="C21" s="90" t="s">
        <v>140</v>
      </c>
      <c r="D21" s="92"/>
      <c r="E21" s="75" t="s">
        <v>60</v>
      </c>
      <c r="F21" s="76"/>
      <c r="G21" s="73" t="s">
        <v>127</v>
      </c>
      <c r="H21" s="77"/>
      <c r="I21" s="75" t="s">
        <v>128</v>
      </c>
      <c r="J21" s="82"/>
      <c r="K21" s="73">
        <f t="shared" si="6"/>
      </c>
      <c r="L21" s="73" t="s">
        <v>127</v>
      </c>
      <c r="M21" s="75">
        <f t="shared" si="7"/>
      </c>
      <c r="N21" s="75">
        <f t="shared" si="8"/>
      </c>
      <c r="O21" s="75" t="s">
        <v>128</v>
      </c>
      <c r="P21" s="83" t="s">
        <v>341</v>
      </c>
      <c r="Q21" s="84"/>
      <c r="R21" s="80"/>
      <c r="S21" s="85"/>
      <c r="T21" s="78"/>
      <c r="U21" s="79"/>
    </row>
    <row r="22" spans="1:21" ht="15">
      <c r="A22" s="73" t="s">
        <v>124</v>
      </c>
      <c r="B22" s="73">
        <v>20</v>
      </c>
      <c r="C22" s="90" t="s">
        <v>140</v>
      </c>
      <c r="D22" s="92"/>
      <c r="E22" s="75" t="s">
        <v>60</v>
      </c>
      <c r="F22" s="76"/>
      <c r="G22" s="73" t="s">
        <v>127</v>
      </c>
      <c r="H22" s="77"/>
      <c r="I22" s="75" t="s">
        <v>128</v>
      </c>
      <c r="J22" s="82"/>
      <c r="K22" s="73">
        <f t="shared" si="6"/>
      </c>
      <c r="L22" s="73" t="s">
        <v>127</v>
      </c>
      <c r="M22" s="75">
        <f t="shared" si="7"/>
      </c>
      <c r="N22" s="75">
        <f t="shared" si="8"/>
      </c>
      <c r="O22" s="75" t="s">
        <v>128</v>
      </c>
      <c r="P22" s="83" t="s">
        <v>341</v>
      </c>
      <c r="Q22" s="84"/>
      <c r="R22" s="80"/>
      <c r="S22" s="85"/>
      <c r="T22" s="78"/>
      <c r="U22" s="79"/>
    </row>
    <row r="23" spans="1:21" ht="15">
      <c r="A23" s="73" t="s">
        <v>124</v>
      </c>
      <c r="B23" s="73">
        <v>20</v>
      </c>
      <c r="C23" s="90" t="s">
        <v>140</v>
      </c>
      <c r="D23" s="74"/>
      <c r="E23" s="75" t="s">
        <v>60</v>
      </c>
      <c r="F23" s="76"/>
      <c r="G23" s="73" t="s">
        <v>127</v>
      </c>
      <c r="H23" s="77"/>
      <c r="I23" s="75" t="s">
        <v>128</v>
      </c>
      <c r="J23" s="82"/>
      <c r="K23" s="73">
        <f t="shared" si="6"/>
      </c>
      <c r="L23" s="73" t="s">
        <v>127</v>
      </c>
      <c r="M23" s="75">
        <f t="shared" si="7"/>
      </c>
      <c r="N23" s="75">
        <f t="shared" si="8"/>
      </c>
      <c r="O23" s="75" t="s">
        <v>128</v>
      </c>
      <c r="P23" s="83" t="s">
        <v>341</v>
      </c>
      <c r="Q23" s="84"/>
      <c r="R23" s="80"/>
      <c r="S23" s="85"/>
      <c r="T23" s="78"/>
      <c r="U23" s="79"/>
    </row>
    <row r="24" spans="1:21" ht="15">
      <c r="A24" s="73" t="s">
        <v>124</v>
      </c>
      <c r="B24" s="73">
        <v>20</v>
      </c>
      <c r="C24" s="90" t="s">
        <v>140</v>
      </c>
      <c r="D24" s="74"/>
      <c r="E24" s="75" t="s">
        <v>60</v>
      </c>
      <c r="F24" s="76"/>
      <c r="G24" s="73" t="s">
        <v>127</v>
      </c>
      <c r="H24" s="77"/>
      <c r="I24" s="75" t="s">
        <v>128</v>
      </c>
      <c r="J24" s="82"/>
      <c r="K24" s="73">
        <f t="shared" si="6"/>
      </c>
      <c r="L24" s="73" t="s">
        <v>127</v>
      </c>
      <c r="M24" s="75">
        <f t="shared" si="7"/>
      </c>
      <c r="N24" s="75">
        <f t="shared" si="8"/>
      </c>
      <c r="O24" s="75" t="s">
        <v>128</v>
      </c>
      <c r="P24" s="83" t="s">
        <v>341</v>
      </c>
      <c r="Q24" s="84"/>
      <c r="R24" s="80"/>
      <c r="S24" s="85"/>
      <c r="T24" s="78"/>
      <c r="U24" s="79"/>
    </row>
    <row r="25" spans="1:21" ht="15">
      <c r="A25" s="73" t="s">
        <v>124</v>
      </c>
      <c r="B25" s="90">
        <v>20</v>
      </c>
      <c r="C25" s="90" t="s">
        <v>144</v>
      </c>
      <c r="D25" s="74"/>
      <c r="E25" s="75" t="s">
        <v>60</v>
      </c>
      <c r="F25" s="80"/>
      <c r="G25" s="85">
        <f>M26</f>
      </c>
      <c r="H25" s="94" t="s">
        <v>142</v>
      </c>
      <c r="I25" s="95"/>
      <c r="J25" s="96"/>
      <c r="K25" s="97" t="s">
        <v>143</v>
      </c>
      <c r="L25" s="82"/>
      <c r="M25" s="98"/>
      <c r="N25" s="95"/>
      <c r="O25" s="95"/>
      <c r="P25" s="83" t="s">
        <v>341</v>
      </c>
      <c r="Q25" s="84"/>
      <c r="R25" s="80"/>
      <c r="S25" s="85"/>
      <c r="T25" s="78"/>
      <c r="U25" s="79"/>
    </row>
    <row r="26" spans="1:21" ht="15">
      <c r="A26" s="73" t="s">
        <v>124</v>
      </c>
      <c r="B26" s="99">
        <v>20</v>
      </c>
      <c r="C26" s="90" t="s">
        <v>144</v>
      </c>
      <c r="D26" s="74"/>
      <c r="E26" s="75" t="s">
        <v>60</v>
      </c>
      <c r="F26" s="76"/>
      <c r="G26" s="73" t="s">
        <v>127</v>
      </c>
      <c r="H26" s="77"/>
      <c r="I26" s="75" t="s">
        <v>128</v>
      </c>
      <c r="J26" s="82"/>
      <c r="K26" s="73">
        <f aca="true" t="shared" si="9" ref="K26:K32">IF(J26="","",VLOOKUP(J26,$B$103:$K$152,2))</f>
      </c>
      <c r="L26" s="73" t="s">
        <v>127</v>
      </c>
      <c r="M26" s="75">
        <f aca="true" t="shared" si="10" ref="M26:M32">IF(J26="","",VLOOKUP(J26,$B$103:$K$152,4))</f>
      </c>
      <c r="N26" s="75">
        <f aca="true" t="shared" si="11" ref="N26:N32">IF(J26="","",VLOOKUP(J26,$B$103:$K$152,5))</f>
      </c>
      <c r="O26" s="75" t="s">
        <v>128</v>
      </c>
      <c r="P26" s="83" t="s">
        <v>341</v>
      </c>
      <c r="Q26" s="84"/>
      <c r="R26" s="80"/>
      <c r="S26" s="85"/>
      <c r="T26" s="78"/>
      <c r="U26" s="79"/>
    </row>
    <row r="27" spans="1:21" ht="15">
      <c r="A27" s="73" t="s">
        <v>124</v>
      </c>
      <c r="B27" s="73">
        <v>20</v>
      </c>
      <c r="C27" s="90" t="s">
        <v>144</v>
      </c>
      <c r="D27" s="74"/>
      <c r="E27" s="75" t="s">
        <v>60</v>
      </c>
      <c r="F27" s="76"/>
      <c r="G27" s="73" t="s">
        <v>127</v>
      </c>
      <c r="H27" s="77"/>
      <c r="I27" s="75" t="s">
        <v>128</v>
      </c>
      <c r="J27" s="82"/>
      <c r="K27" s="73">
        <f t="shared" si="9"/>
      </c>
      <c r="L27" s="73" t="s">
        <v>127</v>
      </c>
      <c r="M27" s="75">
        <f t="shared" si="10"/>
      </c>
      <c r="N27" s="75">
        <f t="shared" si="11"/>
      </c>
      <c r="O27" s="75" t="s">
        <v>128</v>
      </c>
      <c r="P27" s="83" t="s">
        <v>341</v>
      </c>
      <c r="Q27" s="84"/>
      <c r="R27" s="80"/>
      <c r="S27" s="85"/>
      <c r="T27" s="78"/>
      <c r="U27" s="79"/>
    </row>
    <row r="28" spans="1:21" ht="15">
      <c r="A28" s="73" t="s">
        <v>124</v>
      </c>
      <c r="B28" s="73">
        <v>20</v>
      </c>
      <c r="C28" s="90" t="s">
        <v>144</v>
      </c>
      <c r="D28" s="74"/>
      <c r="E28" s="75" t="s">
        <v>60</v>
      </c>
      <c r="F28" s="76"/>
      <c r="G28" s="73" t="s">
        <v>127</v>
      </c>
      <c r="H28" s="77"/>
      <c r="I28" s="75" t="s">
        <v>128</v>
      </c>
      <c r="J28" s="82"/>
      <c r="K28" s="73">
        <f t="shared" si="9"/>
      </c>
      <c r="L28" s="73" t="s">
        <v>127</v>
      </c>
      <c r="M28" s="75">
        <f t="shared" si="10"/>
      </c>
      <c r="N28" s="75">
        <f t="shared" si="11"/>
      </c>
      <c r="O28" s="75" t="s">
        <v>128</v>
      </c>
      <c r="P28" s="83" t="s">
        <v>341</v>
      </c>
      <c r="Q28" s="84"/>
      <c r="R28" s="80"/>
      <c r="S28" s="85"/>
      <c r="T28" s="78"/>
      <c r="U28" s="79"/>
    </row>
    <row r="29" spans="1:21" ht="15">
      <c r="A29" s="73" t="s">
        <v>124</v>
      </c>
      <c r="B29" s="73">
        <v>20</v>
      </c>
      <c r="C29" s="90" t="s">
        <v>144</v>
      </c>
      <c r="D29" s="74"/>
      <c r="E29" s="75" t="s">
        <v>60</v>
      </c>
      <c r="F29" s="76"/>
      <c r="G29" s="73" t="s">
        <v>127</v>
      </c>
      <c r="H29" s="77"/>
      <c r="I29" s="75" t="s">
        <v>128</v>
      </c>
      <c r="J29" s="82"/>
      <c r="K29" s="73">
        <f t="shared" si="9"/>
      </c>
      <c r="L29" s="73" t="s">
        <v>127</v>
      </c>
      <c r="M29" s="75">
        <f t="shared" si="10"/>
      </c>
      <c r="N29" s="75">
        <f t="shared" si="11"/>
      </c>
      <c r="O29" s="75" t="s">
        <v>128</v>
      </c>
      <c r="P29" s="83" t="s">
        <v>341</v>
      </c>
      <c r="Q29" s="84"/>
      <c r="R29" s="80"/>
      <c r="S29" s="85"/>
      <c r="T29" s="78"/>
      <c r="U29" s="79"/>
    </row>
    <row r="30" spans="1:21" ht="15">
      <c r="A30" s="73" t="s">
        <v>124</v>
      </c>
      <c r="B30" s="73">
        <v>20</v>
      </c>
      <c r="C30" s="90" t="s">
        <v>144</v>
      </c>
      <c r="D30" s="74"/>
      <c r="E30" s="75" t="s">
        <v>60</v>
      </c>
      <c r="F30" s="76"/>
      <c r="G30" s="73" t="s">
        <v>127</v>
      </c>
      <c r="H30" s="77"/>
      <c r="I30" s="75" t="s">
        <v>128</v>
      </c>
      <c r="J30" s="82"/>
      <c r="K30" s="73">
        <f t="shared" si="9"/>
      </c>
      <c r="L30" s="73" t="s">
        <v>127</v>
      </c>
      <c r="M30" s="75">
        <f t="shared" si="10"/>
      </c>
      <c r="N30" s="75">
        <f t="shared" si="11"/>
      </c>
      <c r="O30" s="75" t="s">
        <v>128</v>
      </c>
      <c r="P30" s="83" t="s">
        <v>341</v>
      </c>
      <c r="Q30" s="84"/>
      <c r="R30" s="80"/>
      <c r="S30" s="85"/>
      <c r="T30" s="78"/>
      <c r="U30" s="79"/>
    </row>
    <row r="31" spans="1:21" ht="15">
      <c r="A31" s="73" t="s">
        <v>124</v>
      </c>
      <c r="B31" s="73">
        <v>20</v>
      </c>
      <c r="C31" s="90" t="s">
        <v>144</v>
      </c>
      <c r="D31" s="74"/>
      <c r="E31" s="75" t="s">
        <v>60</v>
      </c>
      <c r="F31" s="76"/>
      <c r="G31" s="73" t="s">
        <v>127</v>
      </c>
      <c r="H31" s="77"/>
      <c r="I31" s="75" t="s">
        <v>128</v>
      </c>
      <c r="J31" s="82"/>
      <c r="K31" s="73">
        <f t="shared" si="9"/>
      </c>
      <c r="L31" s="73" t="s">
        <v>127</v>
      </c>
      <c r="M31" s="75">
        <f t="shared" si="10"/>
      </c>
      <c r="N31" s="75">
        <f t="shared" si="11"/>
      </c>
      <c r="O31" s="75" t="s">
        <v>128</v>
      </c>
      <c r="P31" s="83" t="s">
        <v>341</v>
      </c>
      <c r="Q31" s="84"/>
      <c r="R31" s="80"/>
      <c r="S31" s="85"/>
      <c r="T31" s="78"/>
      <c r="U31" s="79"/>
    </row>
    <row r="32" spans="1:21" ht="15">
      <c r="A32" s="73" t="s">
        <v>124</v>
      </c>
      <c r="B32" s="73">
        <v>40</v>
      </c>
      <c r="C32" s="73" t="s">
        <v>145</v>
      </c>
      <c r="D32" s="74"/>
      <c r="E32" s="75" t="s">
        <v>60</v>
      </c>
      <c r="F32" s="80"/>
      <c r="G32" s="73" t="s">
        <v>127</v>
      </c>
      <c r="H32" s="77"/>
      <c r="I32" s="75" t="s">
        <v>128</v>
      </c>
      <c r="J32" s="82"/>
      <c r="K32" s="73">
        <f t="shared" si="9"/>
      </c>
      <c r="L32" s="73" t="s">
        <v>127</v>
      </c>
      <c r="M32" s="75">
        <f t="shared" si="10"/>
      </c>
      <c r="N32" s="75">
        <f t="shared" si="11"/>
      </c>
      <c r="O32" s="75" t="s">
        <v>128</v>
      </c>
      <c r="P32" s="83" t="s">
        <v>341</v>
      </c>
      <c r="Q32" s="84"/>
      <c r="R32" s="80"/>
      <c r="S32" s="85"/>
      <c r="T32" s="78"/>
      <c r="U32" s="79"/>
    </row>
    <row r="33" spans="1:21" ht="15">
      <c r="A33" s="73" t="s">
        <v>124</v>
      </c>
      <c r="B33" s="90">
        <v>40</v>
      </c>
      <c r="C33" s="75" t="s">
        <v>145</v>
      </c>
      <c r="D33" s="74"/>
      <c r="E33" s="75" t="s">
        <v>60</v>
      </c>
      <c r="F33" s="80"/>
      <c r="G33" s="73" t="s">
        <v>127</v>
      </c>
      <c r="H33" s="77"/>
      <c r="I33" s="75" t="s">
        <v>128</v>
      </c>
      <c r="J33" s="82"/>
      <c r="K33" s="73">
        <f aca="true" t="shared" si="12" ref="K33:K43">IF(J33="","",VLOOKUP(J33,$B$103:$K$152,2))</f>
      </c>
      <c r="L33" s="73" t="s">
        <v>127</v>
      </c>
      <c r="M33" s="75">
        <f aca="true" t="shared" si="13" ref="M33:M43">IF(J33="","",VLOOKUP(J33,$B$103:$K$152,4))</f>
      </c>
      <c r="N33" s="75">
        <f aca="true" t="shared" si="14" ref="N33:N43">IF(J33="","",VLOOKUP(J33,$B$103:$K$152,5))</f>
      </c>
      <c r="O33" s="75" t="s">
        <v>128</v>
      </c>
      <c r="P33" s="83" t="s">
        <v>341</v>
      </c>
      <c r="Q33" s="84"/>
      <c r="R33" s="80"/>
      <c r="S33" s="85"/>
      <c r="T33" s="78"/>
      <c r="U33" s="79"/>
    </row>
    <row r="34" spans="1:21" ht="15">
      <c r="A34" s="73" t="s">
        <v>124</v>
      </c>
      <c r="B34" s="87">
        <v>41</v>
      </c>
      <c r="C34" s="75" t="s">
        <v>146</v>
      </c>
      <c r="D34" s="74"/>
      <c r="E34" s="75" t="s">
        <v>60</v>
      </c>
      <c r="F34" s="80"/>
      <c r="G34" s="73" t="s">
        <v>127</v>
      </c>
      <c r="H34" s="77"/>
      <c r="I34" s="75" t="s">
        <v>128</v>
      </c>
      <c r="J34" s="82"/>
      <c r="K34" s="73">
        <f t="shared" si="12"/>
      </c>
      <c r="L34" s="73" t="s">
        <v>127</v>
      </c>
      <c r="M34" s="75">
        <f t="shared" si="13"/>
      </c>
      <c r="N34" s="75">
        <f t="shared" si="14"/>
      </c>
      <c r="O34" s="75" t="s">
        <v>128</v>
      </c>
      <c r="P34" s="83" t="s">
        <v>341</v>
      </c>
      <c r="Q34" s="84"/>
      <c r="R34" s="80"/>
      <c r="S34" s="85"/>
      <c r="T34" s="78"/>
      <c r="U34" s="79"/>
    </row>
    <row r="35" spans="1:21" ht="15">
      <c r="A35" s="73" t="s">
        <v>124</v>
      </c>
      <c r="B35" s="87">
        <v>41</v>
      </c>
      <c r="C35" s="75" t="s">
        <v>146</v>
      </c>
      <c r="D35" s="74"/>
      <c r="E35" s="75" t="s">
        <v>60</v>
      </c>
      <c r="F35" s="80"/>
      <c r="G35" s="73" t="s">
        <v>127</v>
      </c>
      <c r="H35" s="77"/>
      <c r="I35" s="75" t="s">
        <v>128</v>
      </c>
      <c r="J35" s="82"/>
      <c r="K35" s="73">
        <f t="shared" si="12"/>
      </c>
      <c r="L35" s="73" t="s">
        <v>127</v>
      </c>
      <c r="M35" s="75">
        <f t="shared" si="13"/>
      </c>
      <c r="N35" s="75">
        <f t="shared" si="14"/>
      </c>
      <c r="O35" s="75" t="s">
        <v>128</v>
      </c>
      <c r="P35" s="83" t="s">
        <v>341</v>
      </c>
      <c r="Q35" s="84"/>
      <c r="R35" s="80"/>
      <c r="S35" s="85"/>
      <c r="T35" s="78"/>
      <c r="U35" s="79"/>
    </row>
    <row r="36" spans="1:21" ht="15">
      <c r="A36" s="73" t="s">
        <v>124</v>
      </c>
      <c r="B36" s="99">
        <v>42</v>
      </c>
      <c r="C36" s="73" t="s">
        <v>147</v>
      </c>
      <c r="D36" s="74"/>
      <c r="E36" s="75" t="s">
        <v>60</v>
      </c>
      <c r="F36" s="80"/>
      <c r="G36" s="73" t="s">
        <v>127</v>
      </c>
      <c r="H36" s="81"/>
      <c r="I36" s="75" t="s">
        <v>128</v>
      </c>
      <c r="J36" s="82"/>
      <c r="K36" s="73">
        <f t="shared" si="12"/>
      </c>
      <c r="L36" s="73" t="s">
        <v>127</v>
      </c>
      <c r="M36" s="75">
        <f t="shared" si="13"/>
      </c>
      <c r="N36" s="75">
        <f t="shared" si="14"/>
      </c>
      <c r="O36" s="75" t="s">
        <v>128</v>
      </c>
      <c r="P36" s="83" t="s">
        <v>341</v>
      </c>
      <c r="Q36" s="84"/>
      <c r="R36" s="80"/>
      <c r="S36" s="85"/>
      <c r="T36" s="78"/>
      <c r="U36" s="79"/>
    </row>
    <row r="37" spans="1:21" ht="15">
      <c r="A37" s="73" t="s">
        <v>124</v>
      </c>
      <c r="B37" s="73">
        <v>42</v>
      </c>
      <c r="C37" s="73" t="s">
        <v>147</v>
      </c>
      <c r="D37" s="74"/>
      <c r="E37" s="75" t="s">
        <v>60</v>
      </c>
      <c r="F37" s="80"/>
      <c r="G37" s="73" t="s">
        <v>127</v>
      </c>
      <c r="H37" s="81"/>
      <c r="I37" s="75" t="s">
        <v>128</v>
      </c>
      <c r="J37" s="82"/>
      <c r="K37" s="73">
        <f t="shared" si="12"/>
      </c>
      <c r="L37" s="73" t="s">
        <v>127</v>
      </c>
      <c r="M37" s="75">
        <f t="shared" si="13"/>
      </c>
      <c r="N37" s="75">
        <f t="shared" si="14"/>
      </c>
      <c r="O37" s="75" t="s">
        <v>128</v>
      </c>
      <c r="P37" s="83" t="s">
        <v>341</v>
      </c>
      <c r="Q37" s="84"/>
      <c r="R37" s="80"/>
      <c r="S37" s="85"/>
      <c r="T37" s="78"/>
      <c r="U37" s="79"/>
    </row>
    <row r="38" spans="1:21" ht="15">
      <c r="A38" s="73" t="s">
        <v>124</v>
      </c>
      <c r="B38" s="100">
        <v>52</v>
      </c>
      <c r="C38" s="100" t="s">
        <v>148</v>
      </c>
      <c r="D38" s="74"/>
      <c r="E38" s="75" t="s">
        <v>60</v>
      </c>
      <c r="F38" s="80"/>
      <c r="G38" s="73" t="s">
        <v>127</v>
      </c>
      <c r="H38" s="77"/>
      <c r="I38" s="75" t="s">
        <v>128</v>
      </c>
      <c r="J38" s="82"/>
      <c r="K38" s="73">
        <f t="shared" si="12"/>
      </c>
      <c r="L38" s="73" t="s">
        <v>127</v>
      </c>
      <c r="M38" s="75">
        <f t="shared" si="13"/>
      </c>
      <c r="N38" s="75">
        <f t="shared" si="14"/>
      </c>
      <c r="O38" s="75" t="s">
        <v>128</v>
      </c>
      <c r="P38" s="83" t="s">
        <v>341</v>
      </c>
      <c r="Q38" s="84"/>
      <c r="R38" s="80"/>
      <c r="S38" s="85"/>
      <c r="T38" s="78"/>
      <c r="U38" s="79"/>
    </row>
    <row r="39" spans="1:21" ht="15">
      <c r="A39" s="73" t="s">
        <v>124</v>
      </c>
      <c r="B39" s="100">
        <v>52</v>
      </c>
      <c r="C39" s="100" t="s">
        <v>148</v>
      </c>
      <c r="D39" s="74"/>
      <c r="E39" s="75" t="s">
        <v>60</v>
      </c>
      <c r="F39" s="80"/>
      <c r="G39" s="73" t="s">
        <v>127</v>
      </c>
      <c r="H39" s="77"/>
      <c r="I39" s="75" t="s">
        <v>128</v>
      </c>
      <c r="J39" s="82"/>
      <c r="K39" s="73">
        <f t="shared" si="12"/>
      </c>
      <c r="L39" s="73" t="s">
        <v>127</v>
      </c>
      <c r="M39" s="75">
        <f t="shared" si="13"/>
      </c>
      <c r="N39" s="75">
        <f t="shared" si="14"/>
      </c>
      <c r="O39" s="75" t="s">
        <v>128</v>
      </c>
      <c r="P39" s="83" t="s">
        <v>341</v>
      </c>
      <c r="Q39" s="84"/>
      <c r="R39" s="80"/>
      <c r="S39" s="85"/>
      <c r="T39" s="78"/>
      <c r="U39" s="79"/>
    </row>
    <row r="40" spans="1:21" ht="15">
      <c r="A40" s="73" t="s">
        <v>124</v>
      </c>
      <c r="B40" s="73">
        <v>1</v>
      </c>
      <c r="C40" s="73" t="s">
        <v>149</v>
      </c>
      <c r="D40" s="74"/>
      <c r="E40" s="75" t="s">
        <v>60</v>
      </c>
      <c r="F40" s="80"/>
      <c r="G40" s="73" t="s">
        <v>127</v>
      </c>
      <c r="H40" s="81"/>
      <c r="I40" s="75" t="s">
        <v>128</v>
      </c>
      <c r="J40" s="82"/>
      <c r="K40" s="73">
        <f t="shared" si="12"/>
      </c>
      <c r="L40" s="73" t="s">
        <v>127</v>
      </c>
      <c r="M40" s="75">
        <f t="shared" si="13"/>
      </c>
      <c r="N40" s="75">
        <f t="shared" si="14"/>
      </c>
      <c r="O40" s="75" t="s">
        <v>128</v>
      </c>
      <c r="P40" s="83" t="s">
        <v>341</v>
      </c>
      <c r="Q40" s="84"/>
      <c r="R40" s="80"/>
      <c r="S40" s="85"/>
      <c r="T40" s="78"/>
      <c r="U40" s="79"/>
    </row>
    <row r="41" spans="1:21" ht="15">
      <c r="A41" s="73" t="s">
        <v>124</v>
      </c>
      <c r="B41" s="73">
        <v>1</v>
      </c>
      <c r="C41" s="73" t="s">
        <v>149</v>
      </c>
      <c r="D41" s="74"/>
      <c r="E41" s="75" t="s">
        <v>60</v>
      </c>
      <c r="F41" s="80"/>
      <c r="G41" s="73" t="s">
        <v>127</v>
      </c>
      <c r="H41" s="81"/>
      <c r="I41" s="75" t="s">
        <v>128</v>
      </c>
      <c r="J41" s="82"/>
      <c r="K41" s="73">
        <f t="shared" si="12"/>
      </c>
      <c r="L41" s="73" t="s">
        <v>127</v>
      </c>
      <c r="M41" s="75">
        <f t="shared" si="13"/>
      </c>
      <c r="N41" s="75">
        <f t="shared" si="14"/>
      </c>
      <c r="O41" s="75" t="s">
        <v>128</v>
      </c>
      <c r="P41" s="83" t="s">
        <v>341</v>
      </c>
      <c r="Q41" s="84"/>
      <c r="R41" s="80"/>
      <c r="S41" s="85"/>
      <c r="T41" s="78"/>
      <c r="U41" s="79"/>
    </row>
    <row r="42" spans="1:21" ht="15">
      <c r="A42" s="73" t="s">
        <v>124</v>
      </c>
      <c r="B42" s="73">
        <v>42</v>
      </c>
      <c r="C42" s="73" t="s">
        <v>151</v>
      </c>
      <c r="D42" s="74"/>
      <c r="E42" s="75" t="s">
        <v>60</v>
      </c>
      <c r="F42" s="80"/>
      <c r="G42" s="73" t="s">
        <v>127</v>
      </c>
      <c r="H42" s="81"/>
      <c r="I42" s="75" t="s">
        <v>128</v>
      </c>
      <c r="J42" s="82"/>
      <c r="K42" s="73">
        <f t="shared" si="12"/>
      </c>
      <c r="L42" s="73" t="s">
        <v>127</v>
      </c>
      <c r="M42" s="75">
        <f t="shared" si="13"/>
      </c>
      <c r="N42" s="75">
        <f t="shared" si="14"/>
      </c>
      <c r="O42" s="75" t="s">
        <v>128</v>
      </c>
      <c r="P42" s="83" t="s">
        <v>341</v>
      </c>
      <c r="Q42" s="84"/>
      <c r="R42" s="80"/>
      <c r="S42" s="85"/>
      <c r="T42" s="78"/>
      <c r="U42" s="79"/>
    </row>
    <row r="43" spans="1:21" ht="15">
      <c r="A43" s="73" t="s">
        <v>124</v>
      </c>
      <c r="B43" s="73">
        <v>42</v>
      </c>
      <c r="C43" s="73" t="s">
        <v>151</v>
      </c>
      <c r="D43" s="74"/>
      <c r="E43" s="75" t="s">
        <v>60</v>
      </c>
      <c r="F43" s="80"/>
      <c r="G43" s="73" t="s">
        <v>127</v>
      </c>
      <c r="H43" s="81"/>
      <c r="I43" s="75" t="s">
        <v>128</v>
      </c>
      <c r="J43" s="82"/>
      <c r="K43" s="73">
        <f t="shared" si="12"/>
      </c>
      <c r="L43" s="73" t="s">
        <v>127</v>
      </c>
      <c r="M43" s="75">
        <f t="shared" si="13"/>
      </c>
      <c r="N43" s="75">
        <f t="shared" si="14"/>
      </c>
      <c r="O43" s="75" t="s">
        <v>128</v>
      </c>
      <c r="P43" s="83" t="s">
        <v>341</v>
      </c>
      <c r="Q43" s="84"/>
      <c r="R43" s="80"/>
      <c r="S43" s="85"/>
      <c r="T43" s="78"/>
      <c r="U43" s="79"/>
    </row>
    <row r="44" spans="1:21" ht="15">
      <c r="A44" s="73" t="s">
        <v>83</v>
      </c>
      <c r="B44" s="73">
        <v>1</v>
      </c>
      <c r="C44" s="73" t="s">
        <v>125</v>
      </c>
      <c r="D44" s="74"/>
      <c r="E44" s="75" t="s">
        <v>60</v>
      </c>
      <c r="F44" s="80"/>
      <c r="G44" s="73" t="s">
        <v>127</v>
      </c>
      <c r="H44" s="81"/>
      <c r="I44" s="75" t="s">
        <v>128</v>
      </c>
      <c r="J44" s="82"/>
      <c r="K44" s="73">
        <f aca="true" t="shared" si="15" ref="K44:K55">IF(J44="","",VLOOKUP(J44,$B$153:$K$202,2))</f>
      </c>
      <c r="L44" s="73" t="s">
        <v>127</v>
      </c>
      <c r="M44" s="75">
        <f aca="true" t="shared" si="16" ref="M44:M55">IF(J44="","",VLOOKUP(J44,$B$153:$K$202,4))</f>
      </c>
      <c r="N44" s="75">
        <f aca="true" t="shared" si="17" ref="N44:N55">IF(J44="","",VLOOKUP(J44,$B$153:$K$202,5))</f>
      </c>
      <c r="O44" s="75" t="s">
        <v>128</v>
      </c>
      <c r="P44" s="83" t="s">
        <v>341</v>
      </c>
      <c r="Q44" s="84"/>
      <c r="R44" s="80"/>
      <c r="S44" s="85"/>
      <c r="T44" s="78"/>
      <c r="U44" s="79"/>
    </row>
    <row r="45" spans="1:21" ht="15">
      <c r="A45" s="73" t="s">
        <v>83</v>
      </c>
      <c r="B45" s="73">
        <v>1</v>
      </c>
      <c r="C45" s="73" t="s">
        <v>125</v>
      </c>
      <c r="D45" s="74"/>
      <c r="E45" s="75" t="s">
        <v>60</v>
      </c>
      <c r="F45" s="80"/>
      <c r="G45" s="73" t="s">
        <v>127</v>
      </c>
      <c r="H45" s="81"/>
      <c r="I45" s="75" t="s">
        <v>128</v>
      </c>
      <c r="J45" s="82"/>
      <c r="K45" s="73">
        <f t="shared" si="15"/>
      </c>
      <c r="L45" s="73" t="s">
        <v>127</v>
      </c>
      <c r="M45" s="75">
        <f t="shared" si="16"/>
      </c>
      <c r="N45" s="75">
        <f t="shared" si="17"/>
      </c>
      <c r="O45" s="75" t="s">
        <v>128</v>
      </c>
      <c r="P45" s="83" t="s">
        <v>341</v>
      </c>
      <c r="Q45" s="84"/>
      <c r="R45" s="80"/>
      <c r="S45" s="85"/>
      <c r="T45" s="78"/>
      <c r="U45" s="79"/>
    </row>
    <row r="46" spans="1:21" ht="15">
      <c r="A46" s="73" t="s">
        <v>83</v>
      </c>
      <c r="B46" s="73">
        <v>2</v>
      </c>
      <c r="C46" s="73" t="s">
        <v>130</v>
      </c>
      <c r="D46" s="74"/>
      <c r="E46" s="75" t="s">
        <v>60</v>
      </c>
      <c r="F46" s="80"/>
      <c r="G46" s="73" t="s">
        <v>127</v>
      </c>
      <c r="H46" s="81"/>
      <c r="I46" s="75" t="s">
        <v>128</v>
      </c>
      <c r="J46" s="82"/>
      <c r="K46" s="73">
        <f t="shared" si="15"/>
      </c>
      <c r="L46" s="73" t="s">
        <v>127</v>
      </c>
      <c r="M46" s="75">
        <f t="shared" si="16"/>
      </c>
      <c r="N46" s="75">
        <f t="shared" si="17"/>
      </c>
      <c r="O46" s="75" t="s">
        <v>128</v>
      </c>
      <c r="P46" s="83" t="s">
        <v>341</v>
      </c>
      <c r="Q46" s="84"/>
      <c r="R46" s="80"/>
      <c r="S46" s="85"/>
      <c r="T46" s="78"/>
      <c r="U46" s="79"/>
    </row>
    <row r="47" spans="1:21" ht="15">
      <c r="A47" s="73" t="s">
        <v>83</v>
      </c>
      <c r="B47" s="73">
        <v>2</v>
      </c>
      <c r="C47" s="73" t="s">
        <v>130</v>
      </c>
      <c r="D47" s="74"/>
      <c r="E47" s="75" t="s">
        <v>60</v>
      </c>
      <c r="F47" s="80"/>
      <c r="G47" s="73" t="s">
        <v>127</v>
      </c>
      <c r="H47" s="81"/>
      <c r="I47" s="75" t="s">
        <v>128</v>
      </c>
      <c r="J47" s="82"/>
      <c r="K47" s="73">
        <f t="shared" si="15"/>
      </c>
      <c r="L47" s="73" t="s">
        <v>127</v>
      </c>
      <c r="M47" s="75">
        <f t="shared" si="16"/>
      </c>
      <c r="N47" s="75">
        <f t="shared" si="17"/>
      </c>
      <c r="O47" s="75" t="s">
        <v>128</v>
      </c>
      <c r="P47" s="83" t="s">
        <v>341</v>
      </c>
      <c r="Q47" s="84"/>
      <c r="R47" s="80"/>
      <c r="S47" s="85"/>
      <c r="T47" s="78"/>
      <c r="U47" s="79"/>
    </row>
    <row r="48" spans="1:21" ht="15">
      <c r="A48" s="73" t="s">
        <v>83</v>
      </c>
      <c r="B48" s="73">
        <v>4</v>
      </c>
      <c r="C48" s="73" t="s">
        <v>134</v>
      </c>
      <c r="D48" s="86"/>
      <c r="E48" s="75" t="s">
        <v>60</v>
      </c>
      <c r="F48" s="80"/>
      <c r="G48" s="73" t="s">
        <v>127</v>
      </c>
      <c r="H48" s="77"/>
      <c r="I48" s="75" t="s">
        <v>128</v>
      </c>
      <c r="J48" s="82"/>
      <c r="K48" s="73">
        <f t="shared" si="15"/>
      </c>
      <c r="L48" s="73" t="s">
        <v>127</v>
      </c>
      <c r="M48" s="75">
        <f t="shared" si="16"/>
      </c>
      <c r="N48" s="75">
        <f t="shared" si="17"/>
      </c>
      <c r="O48" s="75" t="s">
        <v>128</v>
      </c>
      <c r="P48" s="83" t="s">
        <v>341</v>
      </c>
      <c r="Q48" s="84"/>
      <c r="R48" s="80"/>
      <c r="S48" s="85"/>
      <c r="T48" s="78"/>
      <c r="U48" s="79"/>
    </row>
    <row r="49" spans="1:21" ht="15">
      <c r="A49" s="73" t="s">
        <v>83</v>
      </c>
      <c r="B49" s="73">
        <v>4</v>
      </c>
      <c r="C49" s="73" t="s">
        <v>134</v>
      </c>
      <c r="D49" s="86"/>
      <c r="E49" s="75" t="s">
        <v>60</v>
      </c>
      <c r="F49" s="80"/>
      <c r="G49" s="73" t="s">
        <v>127</v>
      </c>
      <c r="H49" s="77"/>
      <c r="I49" s="75" t="s">
        <v>128</v>
      </c>
      <c r="J49" s="82"/>
      <c r="K49" s="73">
        <f t="shared" si="15"/>
      </c>
      <c r="L49" s="73" t="s">
        <v>127</v>
      </c>
      <c r="M49" s="75">
        <f t="shared" si="16"/>
      </c>
      <c r="N49" s="75">
        <f t="shared" si="17"/>
      </c>
      <c r="O49" s="75" t="s">
        <v>128</v>
      </c>
      <c r="P49" s="83" t="s">
        <v>341</v>
      </c>
      <c r="Q49" s="84"/>
      <c r="R49" s="80"/>
      <c r="S49" s="85"/>
      <c r="T49" s="78"/>
      <c r="U49" s="79"/>
    </row>
    <row r="50" spans="1:21" ht="15">
      <c r="A50" s="73" t="s">
        <v>83</v>
      </c>
      <c r="B50" s="73">
        <v>5</v>
      </c>
      <c r="C50" s="87" t="s">
        <v>136</v>
      </c>
      <c r="D50" s="88"/>
      <c r="E50" s="75" t="s">
        <v>60</v>
      </c>
      <c r="F50" s="80"/>
      <c r="G50" s="73" t="s">
        <v>127</v>
      </c>
      <c r="H50" s="77"/>
      <c r="I50" s="75" t="s">
        <v>128</v>
      </c>
      <c r="J50" s="82"/>
      <c r="K50" s="73">
        <f t="shared" si="15"/>
      </c>
      <c r="L50" s="73" t="s">
        <v>127</v>
      </c>
      <c r="M50" s="75">
        <f t="shared" si="16"/>
      </c>
      <c r="N50" s="75">
        <f t="shared" si="17"/>
      </c>
      <c r="O50" s="75" t="s">
        <v>128</v>
      </c>
      <c r="P50" s="83" t="s">
        <v>341</v>
      </c>
      <c r="Q50" s="84"/>
      <c r="R50" s="80"/>
      <c r="S50" s="85"/>
      <c r="T50" s="78"/>
      <c r="U50" s="79"/>
    </row>
    <row r="51" spans="1:21" ht="15">
      <c r="A51" s="73" t="s">
        <v>83</v>
      </c>
      <c r="B51" s="73">
        <v>5</v>
      </c>
      <c r="C51" s="89" t="s">
        <v>136</v>
      </c>
      <c r="D51" s="86"/>
      <c r="E51" s="75" t="s">
        <v>60</v>
      </c>
      <c r="F51" s="80"/>
      <c r="G51" s="73" t="s">
        <v>127</v>
      </c>
      <c r="H51" s="77"/>
      <c r="I51" s="75" t="s">
        <v>128</v>
      </c>
      <c r="J51" s="82"/>
      <c r="K51" s="73">
        <f t="shared" si="15"/>
      </c>
      <c r="L51" s="73" t="s">
        <v>127</v>
      </c>
      <c r="M51" s="75">
        <f t="shared" si="16"/>
      </c>
      <c r="N51" s="75">
        <f t="shared" si="17"/>
      </c>
      <c r="O51" s="75" t="s">
        <v>128</v>
      </c>
      <c r="P51" s="83" t="s">
        <v>341</v>
      </c>
      <c r="Q51" s="84"/>
      <c r="R51" s="80"/>
      <c r="S51" s="85"/>
      <c r="T51" s="78"/>
      <c r="U51" s="79"/>
    </row>
    <row r="52" spans="1:21" ht="15">
      <c r="A52" s="73" t="s">
        <v>83</v>
      </c>
      <c r="B52" s="73">
        <v>30</v>
      </c>
      <c r="C52" s="73" t="s">
        <v>139</v>
      </c>
      <c r="D52" s="74"/>
      <c r="E52" s="75" t="s">
        <v>60</v>
      </c>
      <c r="F52" s="80"/>
      <c r="G52" s="73" t="s">
        <v>127</v>
      </c>
      <c r="H52" s="81"/>
      <c r="I52" s="75" t="s">
        <v>128</v>
      </c>
      <c r="J52" s="82"/>
      <c r="K52" s="73">
        <f t="shared" si="15"/>
      </c>
      <c r="L52" s="73" t="s">
        <v>127</v>
      </c>
      <c r="M52" s="75">
        <f t="shared" si="16"/>
      </c>
      <c r="N52" s="75">
        <f t="shared" si="17"/>
      </c>
      <c r="O52" s="75" t="s">
        <v>128</v>
      </c>
      <c r="P52" s="83" t="s">
        <v>341</v>
      </c>
      <c r="Q52" s="84"/>
      <c r="R52" s="80"/>
      <c r="S52" s="85"/>
      <c r="T52" s="78"/>
      <c r="U52" s="79"/>
    </row>
    <row r="53" spans="1:21" ht="15">
      <c r="A53" s="73" t="s">
        <v>83</v>
      </c>
      <c r="B53" s="90">
        <v>30</v>
      </c>
      <c r="C53" s="91" t="s">
        <v>139</v>
      </c>
      <c r="D53" s="92"/>
      <c r="E53" s="75" t="s">
        <v>60</v>
      </c>
      <c r="F53" s="80"/>
      <c r="G53" s="73" t="s">
        <v>127</v>
      </c>
      <c r="H53" s="81"/>
      <c r="I53" s="75" t="s">
        <v>128</v>
      </c>
      <c r="J53" s="82"/>
      <c r="K53" s="73">
        <f t="shared" si="15"/>
      </c>
      <c r="L53" s="73" t="s">
        <v>127</v>
      </c>
      <c r="M53" s="75">
        <f t="shared" si="16"/>
      </c>
      <c r="N53" s="75">
        <f t="shared" si="17"/>
      </c>
      <c r="O53" s="75" t="s">
        <v>128</v>
      </c>
      <c r="P53" s="83" t="s">
        <v>341</v>
      </c>
      <c r="Q53" s="84"/>
      <c r="R53" s="80"/>
      <c r="S53" s="85"/>
      <c r="T53" s="78"/>
      <c r="U53" s="79"/>
    </row>
    <row r="54" spans="1:21" ht="15">
      <c r="A54" s="73" t="s">
        <v>83</v>
      </c>
      <c r="B54" s="87">
        <v>10</v>
      </c>
      <c r="C54" s="93" t="s">
        <v>137</v>
      </c>
      <c r="D54" s="88"/>
      <c r="E54" s="75" t="s">
        <v>60</v>
      </c>
      <c r="F54" s="80"/>
      <c r="G54" s="73" t="s">
        <v>127</v>
      </c>
      <c r="H54" s="77"/>
      <c r="I54" s="75" t="s">
        <v>128</v>
      </c>
      <c r="J54" s="82"/>
      <c r="K54" s="73">
        <f t="shared" si="15"/>
      </c>
      <c r="L54" s="73" t="s">
        <v>127</v>
      </c>
      <c r="M54" s="75">
        <f t="shared" si="16"/>
      </c>
      <c r="N54" s="75">
        <f t="shared" si="17"/>
      </c>
      <c r="O54" s="75" t="s">
        <v>128</v>
      </c>
      <c r="P54" s="83" t="s">
        <v>341</v>
      </c>
      <c r="Q54" s="84"/>
      <c r="R54" s="80"/>
      <c r="S54" s="85"/>
      <c r="T54" s="78"/>
      <c r="U54" s="79"/>
    </row>
    <row r="55" spans="1:21" ht="15">
      <c r="A55" s="73" t="s">
        <v>83</v>
      </c>
      <c r="B55" s="87">
        <v>10</v>
      </c>
      <c r="C55" s="93" t="s">
        <v>137</v>
      </c>
      <c r="D55" s="88"/>
      <c r="E55" s="75" t="s">
        <v>60</v>
      </c>
      <c r="F55" s="80"/>
      <c r="G55" s="73" t="s">
        <v>127</v>
      </c>
      <c r="H55" s="77"/>
      <c r="I55" s="75" t="s">
        <v>128</v>
      </c>
      <c r="J55" s="82"/>
      <c r="K55" s="73">
        <f t="shared" si="15"/>
      </c>
      <c r="L55" s="73" t="s">
        <v>127</v>
      </c>
      <c r="M55" s="75">
        <f t="shared" si="16"/>
      </c>
      <c r="N55" s="75">
        <f t="shared" si="17"/>
      </c>
      <c r="O55" s="75" t="s">
        <v>128</v>
      </c>
      <c r="P55" s="83" t="s">
        <v>341</v>
      </c>
      <c r="Q55" s="84"/>
      <c r="R55" s="80"/>
      <c r="S55" s="85"/>
      <c r="T55" s="78"/>
      <c r="U55" s="79"/>
    </row>
    <row r="56" spans="1:21" ht="15">
      <c r="A56" s="73" t="s">
        <v>83</v>
      </c>
      <c r="B56" s="73">
        <v>20</v>
      </c>
      <c r="C56" s="73" t="s">
        <v>140</v>
      </c>
      <c r="D56" s="74"/>
      <c r="E56" s="75" t="s">
        <v>60</v>
      </c>
      <c r="F56" s="80"/>
      <c r="G56" s="85">
        <f>M57</f>
      </c>
      <c r="H56" s="94" t="s">
        <v>142</v>
      </c>
      <c r="I56" s="95"/>
      <c r="J56" s="96"/>
      <c r="K56" s="97" t="s">
        <v>143</v>
      </c>
      <c r="L56" s="82"/>
      <c r="M56" s="98"/>
      <c r="N56" s="95"/>
      <c r="O56" s="95"/>
      <c r="P56" s="83" t="s">
        <v>341</v>
      </c>
      <c r="Q56" s="84"/>
      <c r="R56" s="80"/>
      <c r="S56" s="85"/>
      <c r="T56" s="78"/>
      <c r="U56" s="79"/>
    </row>
    <row r="57" spans="1:21" ht="15">
      <c r="A57" s="73" t="s">
        <v>83</v>
      </c>
      <c r="B57" s="101">
        <v>20</v>
      </c>
      <c r="C57" s="90" t="s">
        <v>140</v>
      </c>
      <c r="D57" s="92"/>
      <c r="E57" s="75" t="s">
        <v>60</v>
      </c>
      <c r="F57" s="76"/>
      <c r="G57" s="73" t="s">
        <v>127</v>
      </c>
      <c r="H57" s="77"/>
      <c r="I57" s="75" t="s">
        <v>128</v>
      </c>
      <c r="J57" s="82"/>
      <c r="K57" s="73">
        <f aca="true" t="shared" si="18" ref="K57:K62">IF(J57="","",VLOOKUP(J57,$B$153:$K$202,2))</f>
      </c>
      <c r="L57" s="73" t="s">
        <v>127</v>
      </c>
      <c r="M57" s="75">
        <f aca="true" t="shared" si="19" ref="M57:M62">IF(J57="","",VLOOKUP(J57,$B$153:$K$202,4))</f>
      </c>
      <c r="N57" s="75">
        <f aca="true" t="shared" si="20" ref="N57:N62">IF(J57="","",VLOOKUP(J57,$B$153:$K$202,5))</f>
      </c>
      <c r="O57" s="75" t="s">
        <v>128</v>
      </c>
      <c r="P57" s="83" t="s">
        <v>341</v>
      </c>
      <c r="Q57" s="84"/>
      <c r="R57" s="80"/>
      <c r="S57" s="85"/>
      <c r="T57" s="78"/>
      <c r="U57" s="79"/>
    </row>
    <row r="58" spans="1:21" ht="15">
      <c r="A58" s="73" t="s">
        <v>83</v>
      </c>
      <c r="B58" s="99">
        <v>20</v>
      </c>
      <c r="C58" s="90" t="s">
        <v>140</v>
      </c>
      <c r="D58" s="92"/>
      <c r="E58" s="75" t="s">
        <v>60</v>
      </c>
      <c r="F58" s="76"/>
      <c r="G58" s="73" t="s">
        <v>127</v>
      </c>
      <c r="H58" s="77"/>
      <c r="I58" s="75" t="s">
        <v>128</v>
      </c>
      <c r="J58" s="82"/>
      <c r="K58" s="73">
        <f t="shared" si="18"/>
      </c>
      <c r="L58" s="73" t="s">
        <v>127</v>
      </c>
      <c r="M58" s="75">
        <f t="shared" si="19"/>
      </c>
      <c r="N58" s="75">
        <f t="shared" si="20"/>
      </c>
      <c r="O58" s="75" t="s">
        <v>128</v>
      </c>
      <c r="P58" s="83" t="s">
        <v>341</v>
      </c>
      <c r="Q58" s="84"/>
      <c r="R58" s="80"/>
      <c r="S58" s="85"/>
      <c r="T58" s="78"/>
      <c r="U58" s="79"/>
    </row>
    <row r="59" spans="1:21" ht="15">
      <c r="A59" s="73" t="s">
        <v>83</v>
      </c>
      <c r="B59" s="73">
        <v>20</v>
      </c>
      <c r="C59" s="90" t="s">
        <v>140</v>
      </c>
      <c r="D59" s="92"/>
      <c r="E59" s="75" t="s">
        <v>60</v>
      </c>
      <c r="F59" s="76"/>
      <c r="G59" s="73" t="s">
        <v>127</v>
      </c>
      <c r="H59" s="77"/>
      <c r="I59" s="75" t="s">
        <v>128</v>
      </c>
      <c r="J59" s="82"/>
      <c r="K59" s="73">
        <f t="shared" si="18"/>
      </c>
      <c r="L59" s="73" t="s">
        <v>127</v>
      </c>
      <c r="M59" s="75">
        <f t="shared" si="19"/>
      </c>
      <c r="N59" s="75">
        <f t="shared" si="20"/>
      </c>
      <c r="O59" s="75" t="s">
        <v>128</v>
      </c>
      <c r="P59" s="83" t="s">
        <v>341</v>
      </c>
      <c r="Q59" s="84"/>
      <c r="R59" s="80"/>
      <c r="S59" s="85"/>
      <c r="T59" s="78"/>
      <c r="U59" s="79"/>
    </row>
    <row r="60" spans="1:21" ht="15">
      <c r="A60" s="73" t="s">
        <v>83</v>
      </c>
      <c r="B60" s="73">
        <v>20</v>
      </c>
      <c r="C60" s="90" t="s">
        <v>140</v>
      </c>
      <c r="D60" s="92"/>
      <c r="E60" s="75" t="s">
        <v>60</v>
      </c>
      <c r="F60" s="76"/>
      <c r="G60" s="73" t="s">
        <v>127</v>
      </c>
      <c r="H60" s="77"/>
      <c r="I60" s="75" t="s">
        <v>128</v>
      </c>
      <c r="J60" s="82"/>
      <c r="K60" s="73">
        <f t="shared" si="18"/>
      </c>
      <c r="L60" s="73" t="s">
        <v>127</v>
      </c>
      <c r="M60" s="75">
        <f t="shared" si="19"/>
      </c>
      <c r="N60" s="75">
        <f t="shared" si="20"/>
      </c>
      <c r="O60" s="75" t="s">
        <v>128</v>
      </c>
      <c r="P60" s="83" t="s">
        <v>341</v>
      </c>
      <c r="Q60" s="84"/>
      <c r="R60" s="80"/>
      <c r="S60" s="85"/>
      <c r="T60" s="78"/>
      <c r="U60" s="79"/>
    </row>
    <row r="61" spans="1:21" ht="15">
      <c r="A61" s="73" t="s">
        <v>83</v>
      </c>
      <c r="B61" s="73">
        <v>20</v>
      </c>
      <c r="C61" s="99" t="s">
        <v>140</v>
      </c>
      <c r="D61" s="74"/>
      <c r="E61" s="75" t="s">
        <v>60</v>
      </c>
      <c r="F61" s="76"/>
      <c r="G61" s="73" t="s">
        <v>127</v>
      </c>
      <c r="H61" s="77"/>
      <c r="I61" s="75" t="s">
        <v>128</v>
      </c>
      <c r="J61" s="82"/>
      <c r="K61" s="73">
        <f t="shared" si="18"/>
      </c>
      <c r="L61" s="73" t="s">
        <v>127</v>
      </c>
      <c r="M61" s="75">
        <f t="shared" si="19"/>
      </c>
      <c r="N61" s="75">
        <f t="shared" si="20"/>
      </c>
      <c r="O61" s="75" t="s">
        <v>128</v>
      </c>
      <c r="P61" s="83" t="s">
        <v>341</v>
      </c>
      <c r="Q61" s="84"/>
      <c r="R61" s="80"/>
      <c r="S61" s="85"/>
      <c r="T61" s="78"/>
      <c r="U61" s="79"/>
    </row>
    <row r="62" spans="1:21" ht="15">
      <c r="A62" s="73" t="s">
        <v>83</v>
      </c>
      <c r="B62" s="73">
        <v>20</v>
      </c>
      <c r="C62" s="73" t="s">
        <v>140</v>
      </c>
      <c r="D62" s="74"/>
      <c r="E62" s="75" t="s">
        <v>60</v>
      </c>
      <c r="F62" s="76"/>
      <c r="G62" s="73" t="s">
        <v>127</v>
      </c>
      <c r="H62" s="77"/>
      <c r="I62" s="75" t="s">
        <v>128</v>
      </c>
      <c r="J62" s="82"/>
      <c r="K62" s="73">
        <f t="shared" si="18"/>
      </c>
      <c r="L62" s="73" t="s">
        <v>127</v>
      </c>
      <c r="M62" s="75">
        <f t="shared" si="19"/>
      </c>
      <c r="N62" s="75">
        <f t="shared" si="20"/>
      </c>
      <c r="O62" s="75" t="s">
        <v>128</v>
      </c>
      <c r="P62" s="83" t="s">
        <v>341</v>
      </c>
      <c r="Q62" s="84"/>
      <c r="R62" s="80"/>
      <c r="S62" s="85"/>
      <c r="T62" s="78"/>
      <c r="U62" s="79"/>
    </row>
    <row r="63" spans="1:21" ht="15">
      <c r="A63" s="73" t="s">
        <v>83</v>
      </c>
      <c r="B63" s="102">
        <v>20</v>
      </c>
      <c r="C63" s="73" t="s">
        <v>144</v>
      </c>
      <c r="D63" s="74"/>
      <c r="E63" s="75" t="s">
        <v>60</v>
      </c>
      <c r="F63" s="80"/>
      <c r="G63" s="85">
        <f>M64</f>
      </c>
      <c r="H63" s="94" t="s">
        <v>142</v>
      </c>
      <c r="I63" s="95"/>
      <c r="J63" s="96"/>
      <c r="K63" s="97" t="s">
        <v>143</v>
      </c>
      <c r="L63" s="82"/>
      <c r="M63" s="98"/>
      <c r="N63" s="95"/>
      <c r="O63" s="95"/>
      <c r="P63" s="83" t="s">
        <v>341</v>
      </c>
      <c r="Q63" s="84"/>
      <c r="R63" s="80"/>
      <c r="S63" s="85"/>
      <c r="T63" s="78"/>
      <c r="U63" s="79"/>
    </row>
    <row r="64" spans="1:21" ht="15">
      <c r="A64" s="73" t="s">
        <v>83</v>
      </c>
      <c r="B64" s="99">
        <v>20</v>
      </c>
      <c r="C64" s="73" t="s">
        <v>144</v>
      </c>
      <c r="D64" s="74"/>
      <c r="E64" s="75" t="s">
        <v>60</v>
      </c>
      <c r="F64" s="76"/>
      <c r="G64" s="73" t="s">
        <v>127</v>
      </c>
      <c r="H64" s="77"/>
      <c r="I64" s="75" t="s">
        <v>128</v>
      </c>
      <c r="J64" s="82"/>
      <c r="K64" s="73">
        <f>IF(J64="","",VLOOKUP(J64,$B$153:$K$202,2))</f>
      </c>
      <c r="L64" s="73" t="s">
        <v>127</v>
      </c>
      <c r="M64" s="75">
        <f>IF(J64="","",VLOOKUP(J64,$B$153:$K$202,4))</f>
      </c>
      <c r="N64" s="75">
        <f>IF(J64="","",VLOOKUP(J64,$B$153:$K$202,5))</f>
      </c>
      <c r="O64" s="75" t="s">
        <v>128</v>
      </c>
      <c r="P64" s="83" t="s">
        <v>341</v>
      </c>
      <c r="Q64" s="84"/>
      <c r="R64" s="80"/>
      <c r="S64" s="85"/>
      <c r="T64" s="78"/>
      <c r="U64" s="79"/>
    </row>
    <row r="65" spans="1:21" ht="15">
      <c r="A65" s="73" t="s">
        <v>83</v>
      </c>
      <c r="B65" s="73">
        <v>20</v>
      </c>
      <c r="C65" s="73" t="s">
        <v>144</v>
      </c>
      <c r="D65" s="74"/>
      <c r="E65" s="75" t="s">
        <v>60</v>
      </c>
      <c r="F65" s="76"/>
      <c r="G65" s="73" t="s">
        <v>127</v>
      </c>
      <c r="H65" s="77"/>
      <c r="I65" s="75" t="s">
        <v>128</v>
      </c>
      <c r="J65" s="82"/>
      <c r="K65" s="73">
        <f aca="true" t="shared" si="21" ref="K65:K79">IF(J65="","",VLOOKUP(J65,$B$153:$K$202,2))</f>
      </c>
      <c r="L65" s="73" t="s">
        <v>127</v>
      </c>
      <c r="M65" s="75">
        <f aca="true" t="shared" si="22" ref="M65:M79">IF(J65="","",VLOOKUP(J65,$B$153:$K$202,4))</f>
      </c>
      <c r="N65" s="75">
        <f aca="true" t="shared" si="23" ref="N65:N79">IF(J65="","",VLOOKUP(J65,$B$153:$K$202,5))</f>
      </c>
      <c r="O65" s="75" t="s">
        <v>128</v>
      </c>
      <c r="P65" s="83" t="s">
        <v>341</v>
      </c>
      <c r="Q65" s="84"/>
      <c r="R65" s="80"/>
      <c r="S65" s="85"/>
      <c r="T65" s="78"/>
      <c r="U65" s="79"/>
    </row>
    <row r="66" spans="1:21" ht="15">
      <c r="A66" s="73" t="s">
        <v>83</v>
      </c>
      <c r="B66" s="73">
        <v>20</v>
      </c>
      <c r="C66" s="73" t="s">
        <v>144</v>
      </c>
      <c r="D66" s="74"/>
      <c r="E66" s="75" t="s">
        <v>60</v>
      </c>
      <c r="F66" s="76"/>
      <c r="G66" s="73" t="s">
        <v>127</v>
      </c>
      <c r="H66" s="77"/>
      <c r="I66" s="75" t="s">
        <v>128</v>
      </c>
      <c r="J66" s="82"/>
      <c r="K66" s="73">
        <f t="shared" si="21"/>
      </c>
      <c r="L66" s="73" t="s">
        <v>127</v>
      </c>
      <c r="M66" s="75">
        <f t="shared" si="22"/>
      </c>
      <c r="N66" s="75">
        <f t="shared" si="23"/>
      </c>
      <c r="O66" s="75" t="s">
        <v>128</v>
      </c>
      <c r="P66" s="83" t="s">
        <v>341</v>
      </c>
      <c r="Q66" s="84"/>
      <c r="R66" s="80"/>
      <c r="S66" s="85"/>
      <c r="T66" s="78"/>
      <c r="U66" s="79"/>
    </row>
    <row r="67" spans="1:21" ht="15">
      <c r="A67" s="73" t="s">
        <v>83</v>
      </c>
      <c r="B67" s="73">
        <v>20</v>
      </c>
      <c r="C67" s="73" t="s">
        <v>144</v>
      </c>
      <c r="D67" s="74"/>
      <c r="E67" s="75" t="s">
        <v>60</v>
      </c>
      <c r="F67" s="76"/>
      <c r="G67" s="73" t="s">
        <v>127</v>
      </c>
      <c r="H67" s="77"/>
      <c r="I67" s="75" t="s">
        <v>128</v>
      </c>
      <c r="J67" s="82"/>
      <c r="K67" s="73">
        <f t="shared" si="21"/>
      </c>
      <c r="L67" s="73" t="s">
        <v>127</v>
      </c>
      <c r="M67" s="75">
        <f t="shared" si="22"/>
      </c>
      <c r="N67" s="75">
        <f t="shared" si="23"/>
      </c>
      <c r="O67" s="75" t="s">
        <v>128</v>
      </c>
      <c r="P67" s="83" t="s">
        <v>341</v>
      </c>
      <c r="Q67" s="84"/>
      <c r="R67" s="80"/>
      <c r="S67" s="85"/>
      <c r="T67" s="78"/>
      <c r="U67" s="79"/>
    </row>
    <row r="68" spans="1:21" ht="15">
      <c r="A68" s="73" t="s">
        <v>83</v>
      </c>
      <c r="B68" s="73">
        <v>20</v>
      </c>
      <c r="C68" s="73" t="s">
        <v>144</v>
      </c>
      <c r="D68" s="74"/>
      <c r="E68" s="75" t="s">
        <v>60</v>
      </c>
      <c r="F68" s="76"/>
      <c r="G68" s="73" t="s">
        <v>127</v>
      </c>
      <c r="H68" s="77"/>
      <c r="I68" s="75" t="s">
        <v>128</v>
      </c>
      <c r="J68" s="82"/>
      <c r="K68" s="73">
        <f t="shared" si="21"/>
      </c>
      <c r="L68" s="73" t="s">
        <v>127</v>
      </c>
      <c r="M68" s="75">
        <f t="shared" si="22"/>
      </c>
      <c r="N68" s="75">
        <f t="shared" si="23"/>
      </c>
      <c r="O68" s="75" t="s">
        <v>128</v>
      </c>
      <c r="P68" s="83" t="s">
        <v>341</v>
      </c>
      <c r="Q68" s="84"/>
      <c r="R68" s="80"/>
      <c r="S68" s="85"/>
      <c r="T68" s="78"/>
      <c r="U68" s="79"/>
    </row>
    <row r="69" spans="1:21" ht="15">
      <c r="A69" s="73" t="s">
        <v>83</v>
      </c>
      <c r="B69" s="73">
        <v>20</v>
      </c>
      <c r="C69" s="73" t="s">
        <v>144</v>
      </c>
      <c r="D69" s="74"/>
      <c r="E69" s="75" t="s">
        <v>60</v>
      </c>
      <c r="F69" s="76"/>
      <c r="G69" s="73" t="s">
        <v>127</v>
      </c>
      <c r="H69" s="77"/>
      <c r="I69" s="75" t="s">
        <v>128</v>
      </c>
      <c r="J69" s="82"/>
      <c r="K69" s="73">
        <f t="shared" si="21"/>
      </c>
      <c r="L69" s="73" t="s">
        <v>127</v>
      </c>
      <c r="M69" s="75">
        <f t="shared" si="22"/>
      </c>
      <c r="N69" s="75">
        <f t="shared" si="23"/>
      </c>
      <c r="O69" s="75" t="s">
        <v>128</v>
      </c>
      <c r="P69" s="83" t="s">
        <v>341</v>
      </c>
      <c r="Q69" s="84"/>
      <c r="R69" s="80"/>
      <c r="S69" s="85"/>
      <c r="T69" s="78"/>
      <c r="U69" s="79"/>
    </row>
    <row r="70" spans="1:21" ht="15">
      <c r="A70" s="73" t="s">
        <v>83</v>
      </c>
      <c r="B70" s="73">
        <v>40</v>
      </c>
      <c r="C70" s="73" t="s">
        <v>145</v>
      </c>
      <c r="D70" s="74"/>
      <c r="E70" s="75" t="s">
        <v>60</v>
      </c>
      <c r="F70" s="80"/>
      <c r="G70" s="73" t="s">
        <v>127</v>
      </c>
      <c r="H70" s="77"/>
      <c r="I70" s="75" t="s">
        <v>128</v>
      </c>
      <c r="J70" s="82"/>
      <c r="K70" s="73">
        <f t="shared" si="21"/>
      </c>
      <c r="L70" s="73" t="s">
        <v>127</v>
      </c>
      <c r="M70" s="75">
        <f t="shared" si="22"/>
      </c>
      <c r="N70" s="75">
        <f t="shared" si="23"/>
      </c>
      <c r="O70" s="75" t="s">
        <v>128</v>
      </c>
      <c r="P70" s="83" t="s">
        <v>341</v>
      </c>
      <c r="Q70" s="84"/>
      <c r="R70" s="80"/>
      <c r="S70" s="85"/>
      <c r="T70" s="78"/>
      <c r="U70" s="79"/>
    </row>
    <row r="71" spans="1:21" ht="15">
      <c r="A71" s="73" t="s">
        <v>83</v>
      </c>
      <c r="B71" s="90">
        <v>40</v>
      </c>
      <c r="C71" s="75" t="s">
        <v>145</v>
      </c>
      <c r="D71" s="74"/>
      <c r="E71" s="75" t="s">
        <v>60</v>
      </c>
      <c r="F71" s="80"/>
      <c r="G71" s="73" t="s">
        <v>127</v>
      </c>
      <c r="H71" s="77"/>
      <c r="I71" s="75" t="s">
        <v>128</v>
      </c>
      <c r="J71" s="82"/>
      <c r="K71" s="73">
        <f t="shared" si="21"/>
      </c>
      <c r="L71" s="73" t="s">
        <v>127</v>
      </c>
      <c r="M71" s="75">
        <f t="shared" si="22"/>
      </c>
      <c r="N71" s="75">
        <f t="shared" si="23"/>
      </c>
      <c r="O71" s="75" t="s">
        <v>128</v>
      </c>
      <c r="P71" s="83" t="s">
        <v>341</v>
      </c>
      <c r="Q71" s="84"/>
      <c r="R71" s="80"/>
      <c r="S71" s="85"/>
      <c r="T71" s="78"/>
      <c r="U71" s="79"/>
    </row>
    <row r="72" spans="1:21" ht="15">
      <c r="A72" s="73" t="s">
        <v>83</v>
      </c>
      <c r="B72" s="99">
        <v>42</v>
      </c>
      <c r="C72" s="73" t="s">
        <v>147</v>
      </c>
      <c r="D72" s="74"/>
      <c r="E72" s="75" t="s">
        <v>60</v>
      </c>
      <c r="F72" s="80"/>
      <c r="G72" s="73" t="s">
        <v>127</v>
      </c>
      <c r="H72" s="81"/>
      <c r="I72" s="75" t="s">
        <v>128</v>
      </c>
      <c r="J72" s="82"/>
      <c r="K72" s="73">
        <f t="shared" si="21"/>
      </c>
      <c r="L72" s="73" t="s">
        <v>127</v>
      </c>
      <c r="M72" s="75">
        <f t="shared" si="22"/>
      </c>
      <c r="N72" s="75">
        <f t="shared" si="23"/>
      </c>
      <c r="O72" s="75" t="s">
        <v>128</v>
      </c>
      <c r="P72" s="83" t="s">
        <v>341</v>
      </c>
      <c r="Q72" s="84"/>
      <c r="R72" s="80"/>
      <c r="S72" s="85"/>
      <c r="T72" s="78"/>
      <c r="U72" s="79"/>
    </row>
    <row r="73" spans="1:21" ht="15">
      <c r="A73" s="73" t="s">
        <v>83</v>
      </c>
      <c r="B73" s="73">
        <v>42</v>
      </c>
      <c r="C73" s="73" t="s">
        <v>147</v>
      </c>
      <c r="D73" s="74"/>
      <c r="E73" s="75" t="s">
        <v>60</v>
      </c>
      <c r="F73" s="80"/>
      <c r="G73" s="73" t="s">
        <v>127</v>
      </c>
      <c r="H73" s="81"/>
      <c r="I73" s="75" t="s">
        <v>128</v>
      </c>
      <c r="J73" s="82"/>
      <c r="K73" s="73">
        <f t="shared" si="21"/>
      </c>
      <c r="L73" s="73" t="s">
        <v>127</v>
      </c>
      <c r="M73" s="75">
        <f t="shared" si="22"/>
      </c>
      <c r="N73" s="75">
        <f t="shared" si="23"/>
      </c>
      <c r="O73" s="75" t="s">
        <v>128</v>
      </c>
      <c r="P73" s="83" t="s">
        <v>341</v>
      </c>
      <c r="Q73" s="84"/>
      <c r="R73" s="80"/>
      <c r="S73" s="85"/>
      <c r="T73" s="78"/>
      <c r="U73" s="79"/>
    </row>
    <row r="74" spans="1:21" ht="15">
      <c r="A74" s="73" t="s">
        <v>83</v>
      </c>
      <c r="B74" s="73">
        <v>50</v>
      </c>
      <c r="C74" s="73" t="s">
        <v>152</v>
      </c>
      <c r="D74" s="74"/>
      <c r="E74" s="75" t="s">
        <v>60</v>
      </c>
      <c r="F74" s="80"/>
      <c r="G74" s="73" t="s">
        <v>127</v>
      </c>
      <c r="H74" s="77"/>
      <c r="I74" s="75" t="s">
        <v>128</v>
      </c>
      <c r="J74" s="82"/>
      <c r="K74" s="73">
        <f t="shared" si="21"/>
      </c>
      <c r="L74" s="73" t="s">
        <v>127</v>
      </c>
      <c r="M74" s="75">
        <f t="shared" si="22"/>
      </c>
      <c r="N74" s="75">
        <f t="shared" si="23"/>
      </c>
      <c r="O74" s="75" t="s">
        <v>128</v>
      </c>
      <c r="P74" s="83" t="s">
        <v>341</v>
      </c>
      <c r="Q74" s="84"/>
      <c r="R74" s="80"/>
      <c r="S74" s="85"/>
      <c r="T74" s="78"/>
      <c r="U74" s="79"/>
    </row>
    <row r="75" spans="1:21" ht="15">
      <c r="A75" s="73" t="s">
        <v>83</v>
      </c>
      <c r="B75" s="73">
        <v>50</v>
      </c>
      <c r="C75" s="73" t="s">
        <v>152</v>
      </c>
      <c r="D75" s="74"/>
      <c r="E75" s="75" t="s">
        <v>60</v>
      </c>
      <c r="F75" s="80"/>
      <c r="G75" s="73" t="s">
        <v>127</v>
      </c>
      <c r="H75" s="77"/>
      <c r="I75" s="75" t="s">
        <v>128</v>
      </c>
      <c r="J75" s="82"/>
      <c r="K75" s="73">
        <f t="shared" si="21"/>
      </c>
      <c r="L75" s="73" t="s">
        <v>127</v>
      </c>
      <c r="M75" s="75">
        <f t="shared" si="22"/>
      </c>
      <c r="N75" s="75">
        <f t="shared" si="23"/>
      </c>
      <c r="O75" s="75" t="s">
        <v>128</v>
      </c>
      <c r="P75" s="83" t="s">
        <v>341</v>
      </c>
      <c r="Q75" s="84"/>
      <c r="R75" s="80"/>
      <c r="S75" s="85"/>
      <c r="T75" s="78"/>
      <c r="U75" s="79"/>
    </row>
    <row r="76" spans="1:21" ht="15">
      <c r="A76" s="73" t="s">
        <v>83</v>
      </c>
      <c r="B76" s="73">
        <v>1</v>
      </c>
      <c r="C76" s="73" t="s">
        <v>149</v>
      </c>
      <c r="D76" s="74"/>
      <c r="E76" s="75" t="s">
        <v>60</v>
      </c>
      <c r="F76" s="80"/>
      <c r="G76" s="73" t="s">
        <v>127</v>
      </c>
      <c r="H76" s="81"/>
      <c r="I76" s="75" t="s">
        <v>128</v>
      </c>
      <c r="J76" s="82"/>
      <c r="K76" s="73">
        <f t="shared" si="21"/>
      </c>
      <c r="L76" s="73" t="s">
        <v>127</v>
      </c>
      <c r="M76" s="75">
        <f t="shared" si="22"/>
      </c>
      <c r="N76" s="75">
        <f t="shared" si="23"/>
      </c>
      <c r="O76" s="75" t="s">
        <v>128</v>
      </c>
      <c r="P76" s="83" t="s">
        <v>341</v>
      </c>
      <c r="Q76" s="84"/>
      <c r="R76" s="80"/>
      <c r="S76" s="85"/>
      <c r="T76" s="78"/>
      <c r="U76" s="79"/>
    </row>
    <row r="77" spans="1:21" ht="15">
      <c r="A77" s="73" t="s">
        <v>83</v>
      </c>
      <c r="B77" s="73">
        <v>1</v>
      </c>
      <c r="C77" s="73" t="s">
        <v>149</v>
      </c>
      <c r="D77" s="74"/>
      <c r="E77" s="75" t="s">
        <v>60</v>
      </c>
      <c r="F77" s="80"/>
      <c r="G77" s="73" t="s">
        <v>127</v>
      </c>
      <c r="H77" s="81"/>
      <c r="I77" s="75" t="s">
        <v>128</v>
      </c>
      <c r="J77" s="82"/>
      <c r="K77" s="73">
        <f t="shared" si="21"/>
      </c>
      <c r="L77" s="73" t="s">
        <v>127</v>
      </c>
      <c r="M77" s="75">
        <f t="shared" si="22"/>
      </c>
      <c r="N77" s="75">
        <f t="shared" si="23"/>
      </c>
      <c r="O77" s="75" t="s">
        <v>128</v>
      </c>
      <c r="P77" s="83" t="s">
        <v>341</v>
      </c>
      <c r="Q77" s="84"/>
      <c r="R77" s="80"/>
      <c r="S77" s="85"/>
      <c r="T77" s="78"/>
      <c r="U77" s="79"/>
    </row>
    <row r="78" spans="1:21" ht="15">
      <c r="A78" s="73" t="s">
        <v>83</v>
      </c>
      <c r="B78" s="73">
        <v>42</v>
      </c>
      <c r="C78" s="73" t="s">
        <v>151</v>
      </c>
      <c r="D78" s="74"/>
      <c r="E78" s="75" t="s">
        <v>60</v>
      </c>
      <c r="F78" s="80"/>
      <c r="G78" s="73" t="s">
        <v>127</v>
      </c>
      <c r="H78" s="81"/>
      <c r="I78" s="75" t="s">
        <v>128</v>
      </c>
      <c r="J78" s="82"/>
      <c r="K78" s="73">
        <f t="shared" si="21"/>
      </c>
      <c r="L78" s="73" t="s">
        <v>127</v>
      </c>
      <c r="M78" s="75">
        <f t="shared" si="22"/>
      </c>
      <c r="N78" s="75">
        <f t="shared" si="23"/>
      </c>
      <c r="O78" s="75" t="s">
        <v>128</v>
      </c>
      <c r="P78" s="83" t="s">
        <v>341</v>
      </c>
      <c r="Q78" s="84"/>
      <c r="R78" s="80"/>
      <c r="S78" s="85"/>
      <c r="T78" s="78"/>
      <c r="U78" s="79"/>
    </row>
    <row r="79" spans="1:21" ht="15">
      <c r="A79" s="73" t="s">
        <v>83</v>
      </c>
      <c r="B79" s="73">
        <v>42</v>
      </c>
      <c r="C79" s="73" t="s">
        <v>151</v>
      </c>
      <c r="D79" s="74"/>
      <c r="E79" s="75" t="s">
        <v>60</v>
      </c>
      <c r="F79" s="80"/>
      <c r="G79" s="73" t="s">
        <v>127</v>
      </c>
      <c r="H79" s="81"/>
      <c r="I79" s="75" t="s">
        <v>128</v>
      </c>
      <c r="J79" s="82"/>
      <c r="K79" s="73">
        <f t="shared" si="21"/>
      </c>
      <c r="L79" s="73" t="s">
        <v>127</v>
      </c>
      <c r="M79" s="75">
        <f t="shared" si="22"/>
      </c>
      <c r="N79" s="75">
        <f t="shared" si="23"/>
      </c>
      <c r="O79" s="75" t="s">
        <v>128</v>
      </c>
      <c r="P79" s="83" t="s">
        <v>341</v>
      </c>
      <c r="Q79" s="84"/>
      <c r="R79" s="80"/>
      <c r="S79" s="85"/>
      <c r="T79" s="78"/>
      <c r="U79" s="79"/>
    </row>
    <row r="80" spans="1:21" ht="15">
      <c r="A80" s="95"/>
      <c r="B80" s="95"/>
      <c r="C80" s="95"/>
      <c r="D80" s="95"/>
      <c r="E80" s="95"/>
      <c r="F80" s="95"/>
      <c r="G80" s="95"/>
      <c r="H80" s="95"/>
      <c r="I80" s="95"/>
      <c r="J80" s="94" t="s">
        <v>42</v>
      </c>
      <c r="K80" s="95"/>
      <c r="L80" s="95"/>
      <c r="M80" s="95"/>
      <c r="N80" s="95"/>
      <c r="O80" s="95"/>
      <c r="P80" s="103"/>
      <c r="Q80" s="104"/>
      <c r="R80" s="95"/>
      <c r="S80" s="95"/>
      <c r="T80" s="95"/>
      <c r="U80" s="79"/>
    </row>
    <row r="81" spans="10:21" ht="15">
      <c r="J81" s="71" t="s">
        <v>154</v>
      </c>
      <c r="U81" s="79"/>
    </row>
    <row r="82" ht="15">
      <c r="U82" s="79"/>
    </row>
    <row r="83" ht="15">
      <c r="U83" s="79"/>
    </row>
    <row r="84" ht="15">
      <c r="U84" s="79"/>
    </row>
    <row r="85" ht="15">
      <c r="U85" s="79"/>
    </row>
    <row r="88" ht="14.25">
      <c r="C88" s="105" t="s">
        <v>98</v>
      </c>
    </row>
    <row r="90" spans="1:17" ht="15">
      <c r="A90" s="106" t="s">
        <v>110</v>
      </c>
      <c r="B90" s="107" t="s">
        <v>158</v>
      </c>
      <c r="C90" s="107" t="s">
        <v>159</v>
      </c>
      <c r="D90" s="107"/>
      <c r="E90" s="107" t="s">
        <v>161</v>
      </c>
      <c r="F90" s="107" t="s">
        <v>121</v>
      </c>
      <c r="G90" s="108"/>
      <c r="H90" s="109"/>
      <c r="I90" s="108"/>
      <c r="J90" s="108"/>
      <c r="K90" s="110" t="s">
        <v>162</v>
      </c>
      <c r="Q90" s="71"/>
    </row>
    <row r="91" spans="1:17" ht="15">
      <c r="A91" s="111" t="s">
        <v>164</v>
      </c>
      <c r="B91" s="112">
        <v>102</v>
      </c>
      <c r="C91" s="112" t="s">
        <v>76</v>
      </c>
      <c r="D91" s="112" t="s">
        <v>127</v>
      </c>
      <c r="E91" s="113" t="s">
        <v>65</v>
      </c>
      <c r="F91" s="114">
        <v>1</v>
      </c>
      <c r="G91" s="112" t="s">
        <v>128</v>
      </c>
      <c r="H91" s="115"/>
      <c r="I91" s="115"/>
      <c r="J91" s="115"/>
      <c r="K91" s="116" t="s">
        <v>165</v>
      </c>
      <c r="Q91" s="71"/>
    </row>
    <row r="92" spans="1:17" ht="14.25">
      <c r="A92" s="111" t="s">
        <v>166</v>
      </c>
      <c r="B92" s="112">
        <v>2412</v>
      </c>
      <c r="C92" s="112" t="s">
        <v>167</v>
      </c>
      <c r="D92" s="112" t="s">
        <v>127</v>
      </c>
      <c r="E92" s="113" t="s">
        <v>168</v>
      </c>
      <c r="F92" s="114">
        <v>3</v>
      </c>
      <c r="G92" s="112" t="s">
        <v>128</v>
      </c>
      <c r="H92" s="112"/>
      <c r="I92" s="112"/>
      <c r="J92" s="112"/>
      <c r="K92" s="116" t="s">
        <v>169</v>
      </c>
      <c r="Q92" s="71"/>
    </row>
    <row r="93" spans="1:17" ht="14.25">
      <c r="A93" s="111" t="s">
        <v>170</v>
      </c>
      <c r="B93" s="112">
        <v>1309</v>
      </c>
      <c r="C93" s="112" t="s">
        <v>103</v>
      </c>
      <c r="D93" s="112" t="s">
        <v>127</v>
      </c>
      <c r="E93" s="113" t="s">
        <v>171</v>
      </c>
      <c r="F93" s="112">
        <v>2</v>
      </c>
      <c r="G93" s="112" t="s">
        <v>128</v>
      </c>
      <c r="H93" s="112" t="str">
        <f>LEFT(A93,1)</f>
        <v>例</v>
      </c>
      <c r="I93" s="112"/>
      <c r="J93" s="112"/>
      <c r="K93" s="116" t="s">
        <v>8</v>
      </c>
      <c r="Q93" s="71"/>
    </row>
    <row r="94" spans="1:17" ht="14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Q94" s="71"/>
    </row>
    <row r="95" spans="17:18" ht="14.25">
      <c r="Q95" s="71"/>
      <c r="R95" s="72"/>
    </row>
    <row r="96" spans="17:18" ht="14.25">
      <c r="Q96" s="71"/>
      <c r="R96" s="72"/>
    </row>
    <row r="97" spans="2:18" ht="17.25">
      <c r="B97" s="117" t="s">
        <v>172</v>
      </c>
      <c r="C97" s="118"/>
      <c r="D97" s="118"/>
      <c r="E97" s="118"/>
      <c r="F97" s="118"/>
      <c r="G97" s="118"/>
      <c r="H97" s="118"/>
      <c r="I97" s="118"/>
      <c r="J97" s="118"/>
      <c r="K97" s="118"/>
      <c r="Q97" s="71"/>
      <c r="R97" s="72"/>
    </row>
    <row r="98" spans="17:18" ht="14.25">
      <c r="Q98" s="71"/>
      <c r="R98" s="72"/>
    </row>
    <row r="99" spans="17:18" ht="14.25">
      <c r="Q99" s="71"/>
      <c r="R99" s="72"/>
    </row>
    <row r="100" spans="2:18" ht="14.25">
      <c r="B100" s="119" t="s">
        <v>63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20"/>
      <c r="Q100" s="71"/>
      <c r="R100" s="72"/>
    </row>
    <row r="101" spans="12:18" ht="14.25">
      <c r="L101" s="120"/>
      <c r="Q101" s="71"/>
      <c r="R101" s="72"/>
    </row>
    <row r="102" spans="1:18" ht="14.25">
      <c r="A102" s="121" t="s">
        <v>110</v>
      </c>
      <c r="B102" s="122" t="s">
        <v>133</v>
      </c>
      <c r="C102" s="122" t="s">
        <v>159</v>
      </c>
      <c r="D102" s="122"/>
      <c r="E102" s="123" t="s">
        <v>161</v>
      </c>
      <c r="F102" s="122" t="s">
        <v>121</v>
      </c>
      <c r="G102" s="122"/>
      <c r="H102" s="122"/>
      <c r="I102" s="122"/>
      <c r="J102" s="122"/>
      <c r="K102" s="124" t="s">
        <v>162</v>
      </c>
      <c r="Q102" s="71"/>
      <c r="R102" s="72"/>
    </row>
    <row r="103" spans="1:18" ht="14.25">
      <c r="A103" s="125" t="s">
        <v>173</v>
      </c>
      <c r="B103" s="126"/>
      <c r="C103" s="126"/>
      <c r="D103" s="127" t="s">
        <v>342</v>
      </c>
      <c r="E103" s="128"/>
      <c r="F103" s="126"/>
      <c r="G103" s="127" t="s">
        <v>343</v>
      </c>
      <c r="H103" s="127"/>
      <c r="I103" s="127"/>
      <c r="J103" s="127"/>
      <c r="K103" s="129"/>
      <c r="Q103" s="71"/>
      <c r="R103" s="72"/>
    </row>
    <row r="104" spans="1:18" ht="14.25">
      <c r="A104" s="125" t="s">
        <v>173</v>
      </c>
      <c r="B104" s="126"/>
      <c r="C104" s="126"/>
      <c r="D104" s="127" t="s">
        <v>342</v>
      </c>
      <c r="E104" s="128"/>
      <c r="F104" s="126"/>
      <c r="G104" s="127" t="s">
        <v>343</v>
      </c>
      <c r="H104" s="127"/>
      <c r="I104" s="127"/>
      <c r="J104" s="127"/>
      <c r="K104" s="129"/>
      <c r="Q104" s="71"/>
      <c r="R104" s="72"/>
    </row>
    <row r="105" spans="1:18" ht="14.25">
      <c r="A105" s="125" t="s">
        <v>173</v>
      </c>
      <c r="B105" s="126"/>
      <c r="C105" s="126"/>
      <c r="D105" s="127" t="s">
        <v>342</v>
      </c>
      <c r="E105" s="128"/>
      <c r="F105" s="126"/>
      <c r="G105" s="127" t="s">
        <v>343</v>
      </c>
      <c r="H105" s="127"/>
      <c r="I105" s="127"/>
      <c r="J105" s="127"/>
      <c r="K105" s="129"/>
      <c r="Q105" s="71"/>
      <c r="R105" s="72"/>
    </row>
    <row r="106" spans="1:18" ht="14.25">
      <c r="A106" s="125" t="s">
        <v>173</v>
      </c>
      <c r="B106" s="126"/>
      <c r="C106" s="126"/>
      <c r="D106" s="127" t="s">
        <v>342</v>
      </c>
      <c r="E106" s="128"/>
      <c r="F106" s="126"/>
      <c r="G106" s="127" t="s">
        <v>343</v>
      </c>
      <c r="H106" s="127"/>
      <c r="I106" s="127"/>
      <c r="J106" s="127"/>
      <c r="K106" s="129"/>
      <c r="Q106" s="71"/>
      <c r="R106" s="72"/>
    </row>
    <row r="107" spans="1:18" ht="14.25">
      <c r="A107" s="125" t="s">
        <v>173</v>
      </c>
      <c r="B107" s="126"/>
      <c r="C107" s="126"/>
      <c r="D107" s="127" t="s">
        <v>342</v>
      </c>
      <c r="E107" s="128"/>
      <c r="F107" s="126"/>
      <c r="G107" s="127" t="s">
        <v>343</v>
      </c>
      <c r="H107" s="127"/>
      <c r="I107" s="127"/>
      <c r="J107" s="127"/>
      <c r="K107" s="129"/>
      <c r="Q107" s="71"/>
      <c r="R107" s="72"/>
    </row>
    <row r="108" spans="1:18" ht="14.25">
      <c r="A108" s="125" t="s">
        <v>173</v>
      </c>
      <c r="B108" s="126"/>
      <c r="C108" s="126"/>
      <c r="D108" s="127" t="s">
        <v>342</v>
      </c>
      <c r="E108" s="128"/>
      <c r="F108" s="126"/>
      <c r="G108" s="127" t="s">
        <v>343</v>
      </c>
      <c r="H108" s="127"/>
      <c r="I108" s="127"/>
      <c r="J108" s="127"/>
      <c r="K108" s="129"/>
      <c r="Q108" s="71"/>
      <c r="R108" s="72"/>
    </row>
    <row r="109" spans="1:18" ht="14.25">
      <c r="A109" s="125" t="s">
        <v>173</v>
      </c>
      <c r="B109" s="126"/>
      <c r="C109" s="126"/>
      <c r="D109" s="127" t="s">
        <v>342</v>
      </c>
      <c r="E109" s="128"/>
      <c r="F109" s="126"/>
      <c r="G109" s="127" t="s">
        <v>343</v>
      </c>
      <c r="H109" s="127"/>
      <c r="I109" s="127"/>
      <c r="J109" s="127"/>
      <c r="K109" s="129"/>
      <c r="Q109" s="71"/>
      <c r="R109" s="72"/>
    </row>
    <row r="110" spans="1:18" ht="14.25">
      <c r="A110" s="125" t="s">
        <v>173</v>
      </c>
      <c r="B110" s="126"/>
      <c r="C110" s="126"/>
      <c r="D110" s="127" t="s">
        <v>342</v>
      </c>
      <c r="E110" s="128"/>
      <c r="F110" s="126"/>
      <c r="G110" s="127" t="s">
        <v>343</v>
      </c>
      <c r="H110" s="127"/>
      <c r="I110" s="127"/>
      <c r="J110" s="127"/>
      <c r="K110" s="129"/>
      <c r="Q110" s="71"/>
      <c r="R110" s="72"/>
    </row>
    <row r="111" spans="1:18" ht="14.25">
      <c r="A111" s="125" t="s">
        <v>173</v>
      </c>
      <c r="B111" s="126"/>
      <c r="C111" s="126"/>
      <c r="D111" s="127" t="s">
        <v>342</v>
      </c>
      <c r="E111" s="128"/>
      <c r="F111" s="126"/>
      <c r="G111" s="127" t="s">
        <v>343</v>
      </c>
      <c r="H111" s="127"/>
      <c r="I111" s="127"/>
      <c r="J111" s="127"/>
      <c r="K111" s="129"/>
      <c r="Q111" s="71"/>
      <c r="R111" s="72"/>
    </row>
    <row r="112" spans="1:18" ht="14.25">
      <c r="A112" s="125" t="s">
        <v>173</v>
      </c>
      <c r="B112" s="126"/>
      <c r="C112" s="126"/>
      <c r="D112" s="127" t="s">
        <v>342</v>
      </c>
      <c r="E112" s="128"/>
      <c r="F112" s="126"/>
      <c r="G112" s="127" t="s">
        <v>343</v>
      </c>
      <c r="H112" s="127"/>
      <c r="I112" s="127"/>
      <c r="J112" s="127"/>
      <c r="K112" s="129"/>
      <c r="Q112" s="71"/>
      <c r="R112" s="72"/>
    </row>
    <row r="113" spans="1:18" ht="14.25">
      <c r="A113" s="125" t="s">
        <v>173</v>
      </c>
      <c r="B113" s="126"/>
      <c r="C113" s="126"/>
      <c r="D113" s="127" t="s">
        <v>342</v>
      </c>
      <c r="E113" s="128"/>
      <c r="F113" s="126"/>
      <c r="G113" s="127" t="s">
        <v>343</v>
      </c>
      <c r="H113" s="127"/>
      <c r="I113" s="127"/>
      <c r="J113" s="127"/>
      <c r="K113" s="129"/>
      <c r="Q113" s="71"/>
      <c r="R113" s="72"/>
    </row>
    <row r="114" spans="1:18" ht="14.25">
      <c r="A114" s="125" t="s">
        <v>173</v>
      </c>
      <c r="B114" s="126"/>
      <c r="C114" s="126"/>
      <c r="D114" s="127" t="s">
        <v>342</v>
      </c>
      <c r="E114" s="128"/>
      <c r="F114" s="126"/>
      <c r="G114" s="127" t="s">
        <v>343</v>
      </c>
      <c r="H114" s="127"/>
      <c r="I114" s="127"/>
      <c r="J114" s="127"/>
      <c r="K114" s="129"/>
      <c r="Q114" s="71"/>
      <c r="R114" s="72"/>
    </row>
    <row r="115" spans="1:18" ht="14.25">
      <c r="A115" s="125" t="s">
        <v>173</v>
      </c>
      <c r="B115" s="126"/>
      <c r="C115" s="126"/>
      <c r="D115" s="127" t="s">
        <v>342</v>
      </c>
      <c r="E115" s="128"/>
      <c r="F115" s="126"/>
      <c r="G115" s="127" t="s">
        <v>343</v>
      </c>
      <c r="H115" s="127"/>
      <c r="I115" s="127"/>
      <c r="J115" s="127"/>
      <c r="K115" s="129"/>
      <c r="Q115" s="71"/>
      <c r="R115" s="72"/>
    </row>
    <row r="116" spans="1:18" ht="14.25">
      <c r="A116" s="125" t="s">
        <v>173</v>
      </c>
      <c r="B116" s="126"/>
      <c r="C116" s="126"/>
      <c r="D116" s="127" t="s">
        <v>342</v>
      </c>
      <c r="E116" s="128"/>
      <c r="F116" s="126"/>
      <c r="G116" s="127" t="s">
        <v>343</v>
      </c>
      <c r="H116" s="127"/>
      <c r="I116" s="127"/>
      <c r="J116" s="127"/>
      <c r="K116" s="129"/>
      <c r="Q116" s="71"/>
      <c r="R116" s="72"/>
    </row>
    <row r="117" spans="1:18" ht="14.25">
      <c r="A117" s="125" t="s">
        <v>173</v>
      </c>
      <c r="B117" s="126"/>
      <c r="C117" s="126"/>
      <c r="D117" s="127" t="s">
        <v>342</v>
      </c>
      <c r="E117" s="128"/>
      <c r="F117" s="126"/>
      <c r="G117" s="127" t="s">
        <v>343</v>
      </c>
      <c r="H117" s="127"/>
      <c r="I117" s="127"/>
      <c r="J117" s="127"/>
      <c r="K117" s="129"/>
      <c r="Q117" s="71"/>
      <c r="R117" s="72"/>
    </row>
    <row r="118" spans="1:18" ht="14.25">
      <c r="A118" s="125" t="s">
        <v>173</v>
      </c>
      <c r="B118" s="126"/>
      <c r="C118" s="126"/>
      <c r="D118" s="127" t="s">
        <v>342</v>
      </c>
      <c r="E118" s="128"/>
      <c r="F118" s="126"/>
      <c r="G118" s="127" t="s">
        <v>343</v>
      </c>
      <c r="H118" s="127"/>
      <c r="I118" s="127"/>
      <c r="J118" s="127"/>
      <c r="K118" s="129"/>
      <c r="Q118" s="71"/>
      <c r="R118" s="72"/>
    </row>
    <row r="119" spans="1:18" ht="14.25">
      <c r="A119" s="125" t="s">
        <v>173</v>
      </c>
      <c r="B119" s="126"/>
      <c r="C119" s="126"/>
      <c r="D119" s="127" t="s">
        <v>342</v>
      </c>
      <c r="E119" s="128"/>
      <c r="F119" s="126"/>
      <c r="G119" s="127" t="s">
        <v>343</v>
      </c>
      <c r="H119" s="127"/>
      <c r="I119" s="127"/>
      <c r="J119" s="127"/>
      <c r="K119" s="129"/>
      <c r="Q119" s="71"/>
      <c r="R119" s="72"/>
    </row>
    <row r="120" spans="1:18" ht="14.25">
      <c r="A120" s="125" t="s">
        <v>173</v>
      </c>
      <c r="B120" s="126"/>
      <c r="C120" s="126"/>
      <c r="D120" s="127" t="s">
        <v>342</v>
      </c>
      <c r="E120" s="128"/>
      <c r="F120" s="126"/>
      <c r="G120" s="127" t="s">
        <v>343</v>
      </c>
      <c r="H120" s="127"/>
      <c r="I120" s="127"/>
      <c r="J120" s="127"/>
      <c r="K120" s="129"/>
      <c r="Q120" s="71"/>
      <c r="R120" s="72"/>
    </row>
    <row r="121" spans="1:18" ht="14.25">
      <c r="A121" s="125" t="s">
        <v>173</v>
      </c>
      <c r="B121" s="126"/>
      <c r="C121" s="126"/>
      <c r="D121" s="127" t="s">
        <v>342</v>
      </c>
      <c r="E121" s="128"/>
      <c r="F121" s="126"/>
      <c r="G121" s="127" t="s">
        <v>343</v>
      </c>
      <c r="H121" s="127"/>
      <c r="I121" s="127"/>
      <c r="J121" s="127"/>
      <c r="K121" s="129"/>
      <c r="Q121" s="71"/>
      <c r="R121" s="72"/>
    </row>
    <row r="122" spans="1:18" ht="14.25">
      <c r="A122" s="125" t="s">
        <v>173</v>
      </c>
      <c r="B122" s="126"/>
      <c r="C122" s="126"/>
      <c r="D122" s="127" t="s">
        <v>342</v>
      </c>
      <c r="E122" s="128"/>
      <c r="F122" s="126"/>
      <c r="G122" s="127" t="s">
        <v>343</v>
      </c>
      <c r="H122" s="127"/>
      <c r="I122" s="127"/>
      <c r="J122" s="127"/>
      <c r="K122" s="129"/>
      <c r="Q122" s="71"/>
      <c r="R122" s="72"/>
    </row>
    <row r="123" spans="1:18" ht="14.25">
      <c r="A123" s="125" t="s">
        <v>173</v>
      </c>
      <c r="B123" s="126"/>
      <c r="C123" s="126"/>
      <c r="D123" s="127" t="s">
        <v>342</v>
      </c>
      <c r="E123" s="128"/>
      <c r="F123" s="126"/>
      <c r="G123" s="127" t="s">
        <v>343</v>
      </c>
      <c r="H123" s="127"/>
      <c r="I123" s="127"/>
      <c r="J123" s="127"/>
      <c r="K123" s="129"/>
      <c r="Q123" s="71"/>
      <c r="R123" s="72"/>
    </row>
    <row r="124" spans="1:18" ht="14.25">
      <c r="A124" s="125" t="s">
        <v>173</v>
      </c>
      <c r="B124" s="126"/>
      <c r="C124" s="126"/>
      <c r="D124" s="127" t="s">
        <v>342</v>
      </c>
      <c r="E124" s="128"/>
      <c r="F124" s="126"/>
      <c r="G124" s="127" t="s">
        <v>343</v>
      </c>
      <c r="H124" s="127"/>
      <c r="I124" s="127"/>
      <c r="J124" s="127"/>
      <c r="K124" s="129"/>
      <c r="Q124" s="71"/>
      <c r="R124" s="72"/>
    </row>
    <row r="125" spans="1:18" ht="14.25">
      <c r="A125" s="125" t="s">
        <v>173</v>
      </c>
      <c r="B125" s="126"/>
      <c r="C125" s="126"/>
      <c r="D125" s="127" t="s">
        <v>342</v>
      </c>
      <c r="E125" s="128"/>
      <c r="F125" s="126"/>
      <c r="G125" s="127" t="s">
        <v>343</v>
      </c>
      <c r="H125" s="127"/>
      <c r="I125" s="127"/>
      <c r="J125" s="127"/>
      <c r="K125" s="129"/>
      <c r="Q125" s="71"/>
      <c r="R125" s="72"/>
    </row>
    <row r="126" spans="1:18" ht="14.25">
      <c r="A126" s="125" t="s">
        <v>173</v>
      </c>
      <c r="B126" s="126"/>
      <c r="C126" s="126"/>
      <c r="D126" s="127" t="s">
        <v>342</v>
      </c>
      <c r="E126" s="128"/>
      <c r="F126" s="126"/>
      <c r="G126" s="127" t="s">
        <v>343</v>
      </c>
      <c r="H126" s="127"/>
      <c r="I126" s="127"/>
      <c r="J126" s="127"/>
      <c r="K126" s="129"/>
      <c r="Q126" s="71"/>
      <c r="R126" s="72"/>
    </row>
    <row r="127" spans="1:18" ht="14.25">
      <c r="A127" s="125" t="s">
        <v>173</v>
      </c>
      <c r="B127" s="126"/>
      <c r="C127" s="126"/>
      <c r="D127" s="127" t="s">
        <v>342</v>
      </c>
      <c r="E127" s="128"/>
      <c r="F127" s="126"/>
      <c r="G127" s="127" t="s">
        <v>343</v>
      </c>
      <c r="H127" s="127"/>
      <c r="I127" s="127"/>
      <c r="J127" s="127"/>
      <c r="K127" s="129"/>
      <c r="Q127" s="71"/>
      <c r="R127" s="72"/>
    </row>
    <row r="128" spans="1:18" ht="14.25">
      <c r="A128" s="125" t="s">
        <v>173</v>
      </c>
      <c r="B128" s="126"/>
      <c r="C128" s="126"/>
      <c r="D128" s="127" t="s">
        <v>342</v>
      </c>
      <c r="E128" s="128"/>
      <c r="F128" s="126"/>
      <c r="G128" s="127" t="s">
        <v>343</v>
      </c>
      <c r="H128" s="127"/>
      <c r="I128" s="127"/>
      <c r="J128" s="127"/>
      <c r="K128" s="129"/>
      <c r="Q128" s="71"/>
      <c r="R128" s="72"/>
    </row>
    <row r="129" spans="1:18" ht="14.25">
      <c r="A129" s="125" t="s">
        <v>173</v>
      </c>
      <c r="B129" s="126"/>
      <c r="C129" s="126"/>
      <c r="D129" s="127" t="s">
        <v>342</v>
      </c>
      <c r="E129" s="128"/>
      <c r="F129" s="126"/>
      <c r="G129" s="127" t="s">
        <v>343</v>
      </c>
      <c r="H129" s="127"/>
      <c r="I129" s="127"/>
      <c r="J129" s="127"/>
      <c r="K129" s="129"/>
      <c r="Q129" s="71"/>
      <c r="R129" s="72"/>
    </row>
    <row r="130" spans="1:18" ht="14.25">
      <c r="A130" s="125" t="s">
        <v>173</v>
      </c>
      <c r="B130" s="126"/>
      <c r="C130" s="126"/>
      <c r="D130" s="127" t="s">
        <v>342</v>
      </c>
      <c r="E130" s="128"/>
      <c r="F130" s="126"/>
      <c r="G130" s="127" t="s">
        <v>343</v>
      </c>
      <c r="H130" s="127"/>
      <c r="I130" s="127"/>
      <c r="J130" s="127"/>
      <c r="K130" s="129"/>
      <c r="Q130" s="71"/>
      <c r="R130" s="72"/>
    </row>
    <row r="131" spans="1:18" ht="14.25">
      <c r="A131" s="125" t="s">
        <v>173</v>
      </c>
      <c r="B131" s="126"/>
      <c r="C131" s="126"/>
      <c r="D131" s="127" t="s">
        <v>342</v>
      </c>
      <c r="E131" s="128"/>
      <c r="F131" s="126"/>
      <c r="G131" s="127" t="s">
        <v>343</v>
      </c>
      <c r="H131" s="127"/>
      <c r="I131" s="127"/>
      <c r="J131" s="127"/>
      <c r="K131" s="129"/>
      <c r="Q131" s="71"/>
      <c r="R131" s="72"/>
    </row>
    <row r="132" spans="1:18" ht="14.25">
      <c r="A132" s="125" t="s">
        <v>173</v>
      </c>
      <c r="B132" s="126"/>
      <c r="C132" s="126"/>
      <c r="D132" s="127" t="s">
        <v>342</v>
      </c>
      <c r="E132" s="128"/>
      <c r="F132" s="126"/>
      <c r="G132" s="127" t="s">
        <v>343</v>
      </c>
      <c r="H132" s="127"/>
      <c r="I132" s="127"/>
      <c r="J132" s="127"/>
      <c r="K132" s="129"/>
      <c r="Q132" s="71"/>
      <c r="R132" s="72"/>
    </row>
    <row r="133" spans="1:18" ht="14.25">
      <c r="A133" s="125" t="s">
        <v>173</v>
      </c>
      <c r="B133" s="126"/>
      <c r="C133" s="126"/>
      <c r="D133" s="127" t="s">
        <v>342</v>
      </c>
      <c r="E133" s="128"/>
      <c r="F133" s="126"/>
      <c r="G133" s="127" t="s">
        <v>343</v>
      </c>
      <c r="H133" s="127"/>
      <c r="I133" s="127"/>
      <c r="J133" s="127"/>
      <c r="K133" s="129"/>
      <c r="Q133" s="71"/>
      <c r="R133" s="72"/>
    </row>
    <row r="134" spans="1:18" ht="14.25">
      <c r="A134" s="125" t="s">
        <v>173</v>
      </c>
      <c r="B134" s="126"/>
      <c r="C134" s="126"/>
      <c r="D134" s="127" t="s">
        <v>342</v>
      </c>
      <c r="E134" s="128"/>
      <c r="F134" s="126"/>
      <c r="G134" s="127" t="s">
        <v>343</v>
      </c>
      <c r="H134" s="127"/>
      <c r="I134" s="127"/>
      <c r="J134" s="127"/>
      <c r="K134" s="129"/>
      <c r="Q134" s="71"/>
      <c r="R134" s="72"/>
    </row>
    <row r="135" spans="1:18" ht="14.25">
      <c r="A135" s="125" t="s">
        <v>173</v>
      </c>
      <c r="B135" s="126"/>
      <c r="C135" s="126"/>
      <c r="D135" s="127" t="s">
        <v>342</v>
      </c>
      <c r="E135" s="128"/>
      <c r="F135" s="126"/>
      <c r="G135" s="127" t="s">
        <v>343</v>
      </c>
      <c r="H135" s="127"/>
      <c r="I135" s="127"/>
      <c r="J135" s="127"/>
      <c r="K135" s="129"/>
      <c r="Q135" s="71"/>
      <c r="R135" s="72"/>
    </row>
    <row r="136" spans="1:18" ht="14.25">
      <c r="A136" s="125" t="s">
        <v>173</v>
      </c>
      <c r="B136" s="126"/>
      <c r="C136" s="126"/>
      <c r="D136" s="127" t="s">
        <v>342</v>
      </c>
      <c r="E136" s="128"/>
      <c r="F136" s="126"/>
      <c r="G136" s="127" t="s">
        <v>343</v>
      </c>
      <c r="H136" s="127"/>
      <c r="I136" s="127"/>
      <c r="J136" s="127"/>
      <c r="K136" s="129"/>
      <c r="Q136" s="71"/>
      <c r="R136" s="72"/>
    </row>
    <row r="137" spans="1:18" ht="14.25">
      <c r="A137" s="125" t="s">
        <v>173</v>
      </c>
      <c r="B137" s="126"/>
      <c r="C137" s="126"/>
      <c r="D137" s="127" t="s">
        <v>342</v>
      </c>
      <c r="E137" s="128"/>
      <c r="F137" s="126"/>
      <c r="G137" s="127" t="s">
        <v>343</v>
      </c>
      <c r="H137" s="127"/>
      <c r="I137" s="127"/>
      <c r="J137" s="127"/>
      <c r="K137" s="129"/>
      <c r="Q137" s="71"/>
      <c r="R137" s="72"/>
    </row>
    <row r="138" spans="1:18" ht="14.25">
      <c r="A138" s="125" t="s">
        <v>173</v>
      </c>
      <c r="B138" s="126"/>
      <c r="C138" s="126"/>
      <c r="D138" s="127" t="s">
        <v>342</v>
      </c>
      <c r="E138" s="128"/>
      <c r="F138" s="126"/>
      <c r="G138" s="127" t="s">
        <v>343</v>
      </c>
      <c r="H138" s="127"/>
      <c r="I138" s="127"/>
      <c r="J138" s="127"/>
      <c r="K138" s="129"/>
      <c r="Q138" s="71"/>
      <c r="R138" s="72"/>
    </row>
    <row r="139" spans="1:18" ht="14.25">
      <c r="A139" s="125" t="s">
        <v>173</v>
      </c>
      <c r="B139" s="126"/>
      <c r="C139" s="126"/>
      <c r="D139" s="127" t="s">
        <v>342</v>
      </c>
      <c r="E139" s="128"/>
      <c r="F139" s="126"/>
      <c r="G139" s="127" t="s">
        <v>343</v>
      </c>
      <c r="H139" s="127"/>
      <c r="I139" s="127"/>
      <c r="J139" s="127"/>
      <c r="K139" s="129"/>
      <c r="Q139" s="71"/>
      <c r="R139" s="72"/>
    </row>
    <row r="140" spans="1:18" ht="14.25">
      <c r="A140" s="125" t="s">
        <v>173</v>
      </c>
      <c r="B140" s="126"/>
      <c r="C140" s="126"/>
      <c r="D140" s="127" t="s">
        <v>342</v>
      </c>
      <c r="E140" s="128"/>
      <c r="F140" s="126"/>
      <c r="G140" s="127" t="s">
        <v>343</v>
      </c>
      <c r="H140" s="127"/>
      <c r="I140" s="127"/>
      <c r="J140" s="127"/>
      <c r="K140" s="129"/>
      <c r="Q140" s="71"/>
      <c r="R140" s="72"/>
    </row>
    <row r="141" spans="1:18" ht="14.25">
      <c r="A141" s="125" t="s">
        <v>173</v>
      </c>
      <c r="B141" s="126"/>
      <c r="C141" s="126"/>
      <c r="D141" s="127" t="s">
        <v>342</v>
      </c>
      <c r="E141" s="128"/>
      <c r="F141" s="126"/>
      <c r="G141" s="127" t="s">
        <v>343</v>
      </c>
      <c r="H141" s="127"/>
      <c r="I141" s="127"/>
      <c r="J141" s="127"/>
      <c r="K141" s="129"/>
      <c r="Q141" s="71"/>
      <c r="R141" s="72"/>
    </row>
    <row r="142" spans="1:18" ht="14.25">
      <c r="A142" s="125" t="s">
        <v>173</v>
      </c>
      <c r="B142" s="126"/>
      <c r="C142" s="126"/>
      <c r="D142" s="127" t="s">
        <v>342</v>
      </c>
      <c r="E142" s="128"/>
      <c r="F142" s="126"/>
      <c r="G142" s="127" t="s">
        <v>343</v>
      </c>
      <c r="H142" s="127"/>
      <c r="I142" s="127"/>
      <c r="J142" s="127"/>
      <c r="K142" s="129"/>
      <c r="Q142" s="71"/>
      <c r="R142" s="72"/>
    </row>
    <row r="143" spans="1:18" ht="14.25">
      <c r="A143" s="125" t="s">
        <v>173</v>
      </c>
      <c r="B143" s="126"/>
      <c r="C143" s="126"/>
      <c r="D143" s="127" t="s">
        <v>342</v>
      </c>
      <c r="E143" s="128"/>
      <c r="F143" s="126"/>
      <c r="G143" s="127" t="s">
        <v>343</v>
      </c>
      <c r="H143" s="127"/>
      <c r="I143" s="127"/>
      <c r="J143" s="127"/>
      <c r="K143" s="129"/>
      <c r="Q143" s="71"/>
      <c r="R143" s="72"/>
    </row>
    <row r="144" spans="1:18" ht="14.25">
      <c r="A144" s="125" t="s">
        <v>173</v>
      </c>
      <c r="B144" s="126"/>
      <c r="C144" s="126"/>
      <c r="D144" s="127" t="s">
        <v>342</v>
      </c>
      <c r="E144" s="128"/>
      <c r="F144" s="126"/>
      <c r="G144" s="127" t="s">
        <v>343</v>
      </c>
      <c r="H144" s="127"/>
      <c r="I144" s="127"/>
      <c r="J144" s="127"/>
      <c r="K144" s="129"/>
      <c r="Q144" s="71"/>
      <c r="R144" s="72"/>
    </row>
    <row r="145" spans="1:18" ht="14.25">
      <c r="A145" s="125" t="s">
        <v>173</v>
      </c>
      <c r="B145" s="126"/>
      <c r="C145" s="126"/>
      <c r="D145" s="127" t="s">
        <v>342</v>
      </c>
      <c r="E145" s="128"/>
      <c r="F145" s="126"/>
      <c r="G145" s="127" t="s">
        <v>343</v>
      </c>
      <c r="H145" s="127"/>
      <c r="I145" s="127"/>
      <c r="J145" s="127"/>
      <c r="K145" s="129"/>
      <c r="Q145" s="71"/>
      <c r="R145" s="72"/>
    </row>
    <row r="146" spans="1:18" ht="14.25">
      <c r="A146" s="125" t="s">
        <v>173</v>
      </c>
      <c r="B146" s="126"/>
      <c r="C146" s="126"/>
      <c r="D146" s="127" t="s">
        <v>342</v>
      </c>
      <c r="E146" s="128"/>
      <c r="F146" s="126"/>
      <c r="G146" s="127" t="s">
        <v>343</v>
      </c>
      <c r="H146" s="127"/>
      <c r="I146" s="127"/>
      <c r="J146" s="127"/>
      <c r="K146" s="129"/>
      <c r="Q146" s="71"/>
      <c r="R146" s="72"/>
    </row>
    <row r="147" spans="1:18" ht="14.25">
      <c r="A147" s="125" t="s">
        <v>173</v>
      </c>
      <c r="B147" s="126"/>
      <c r="C147" s="126"/>
      <c r="D147" s="127" t="s">
        <v>342</v>
      </c>
      <c r="E147" s="128"/>
      <c r="F147" s="126"/>
      <c r="G147" s="127" t="s">
        <v>343</v>
      </c>
      <c r="H147" s="127"/>
      <c r="I147" s="127"/>
      <c r="J147" s="127"/>
      <c r="K147" s="129"/>
      <c r="Q147" s="71"/>
      <c r="R147" s="72"/>
    </row>
    <row r="148" spans="1:18" ht="14.25">
      <c r="A148" s="125" t="s">
        <v>173</v>
      </c>
      <c r="B148" s="126"/>
      <c r="C148" s="126"/>
      <c r="D148" s="127" t="s">
        <v>342</v>
      </c>
      <c r="E148" s="128"/>
      <c r="F148" s="126"/>
      <c r="G148" s="127" t="s">
        <v>343</v>
      </c>
      <c r="H148" s="127"/>
      <c r="I148" s="127"/>
      <c r="J148" s="127"/>
      <c r="K148" s="129"/>
      <c r="Q148" s="71"/>
      <c r="R148" s="72"/>
    </row>
    <row r="149" spans="1:18" ht="14.25">
      <c r="A149" s="125" t="s">
        <v>173</v>
      </c>
      <c r="B149" s="126"/>
      <c r="C149" s="126"/>
      <c r="D149" s="127" t="s">
        <v>342</v>
      </c>
      <c r="E149" s="128"/>
      <c r="F149" s="126"/>
      <c r="G149" s="127" t="s">
        <v>343</v>
      </c>
      <c r="H149" s="127"/>
      <c r="I149" s="127"/>
      <c r="J149" s="127"/>
      <c r="K149" s="129"/>
      <c r="Q149" s="71"/>
      <c r="R149" s="72"/>
    </row>
    <row r="150" spans="1:18" ht="14.25">
      <c r="A150" s="125" t="s">
        <v>173</v>
      </c>
      <c r="B150" s="126"/>
      <c r="C150" s="126"/>
      <c r="D150" s="127" t="s">
        <v>342</v>
      </c>
      <c r="E150" s="128"/>
      <c r="F150" s="126"/>
      <c r="G150" s="127" t="s">
        <v>343</v>
      </c>
      <c r="H150" s="127"/>
      <c r="I150" s="127"/>
      <c r="J150" s="127"/>
      <c r="K150" s="129"/>
      <c r="Q150" s="71"/>
      <c r="R150" s="72"/>
    </row>
    <row r="151" spans="1:18" ht="14.25">
      <c r="A151" s="125" t="s">
        <v>173</v>
      </c>
      <c r="B151" s="126"/>
      <c r="C151" s="126"/>
      <c r="D151" s="127" t="s">
        <v>342</v>
      </c>
      <c r="E151" s="128"/>
      <c r="F151" s="126"/>
      <c r="G151" s="127" t="s">
        <v>343</v>
      </c>
      <c r="H151" s="127"/>
      <c r="I151" s="127"/>
      <c r="J151" s="127"/>
      <c r="K151" s="129"/>
      <c r="Q151" s="71"/>
      <c r="R151" s="72"/>
    </row>
    <row r="152" spans="1:18" ht="14.25">
      <c r="A152" s="125" t="s">
        <v>173</v>
      </c>
      <c r="B152" s="126"/>
      <c r="C152" s="126"/>
      <c r="D152" s="127" t="s">
        <v>342</v>
      </c>
      <c r="E152" s="128"/>
      <c r="F152" s="126"/>
      <c r="G152" s="127" t="s">
        <v>343</v>
      </c>
      <c r="H152" s="127"/>
      <c r="I152" s="127"/>
      <c r="J152" s="127"/>
      <c r="K152" s="129"/>
      <c r="Q152" s="71"/>
      <c r="R152" s="72"/>
    </row>
    <row r="153" spans="1:18" ht="14.25">
      <c r="A153" s="130" t="s">
        <v>176</v>
      </c>
      <c r="B153" s="131"/>
      <c r="C153" s="131"/>
      <c r="D153" s="132" t="s">
        <v>342</v>
      </c>
      <c r="E153" s="133"/>
      <c r="F153" s="131"/>
      <c r="G153" s="132" t="s">
        <v>343</v>
      </c>
      <c r="H153" s="132"/>
      <c r="I153" s="132"/>
      <c r="J153" s="132"/>
      <c r="K153" s="134"/>
      <c r="Q153" s="71"/>
      <c r="R153" s="72"/>
    </row>
    <row r="154" spans="1:18" ht="14.25">
      <c r="A154" s="125" t="s">
        <v>176</v>
      </c>
      <c r="B154" s="126"/>
      <c r="C154" s="126"/>
      <c r="D154" s="127" t="s">
        <v>342</v>
      </c>
      <c r="E154" s="128"/>
      <c r="F154" s="126"/>
      <c r="G154" s="127" t="s">
        <v>343</v>
      </c>
      <c r="H154" s="127"/>
      <c r="I154" s="127"/>
      <c r="J154" s="127"/>
      <c r="K154" s="129"/>
      <c r="Q154" s="71"/>
      <c r="R154" s="72"/>
    </row>
    <row r="155" spans="1:18" ht="14.25">
      <c r="A155" s="125" t="s">
        <v>176</v>
      </c>
      <c r="B155" s="126"/>
      <c r="C155" s="126"/>
      <c r="D155" s="127" t="s">
        <v>342</v>
      </c>
      <c r="E155" s="128"/>
      <c r="F155" s="126"/>
      <c r="G155" s="127" t="s">
        <v>343</v>
      </c>
      <c r="H155" s="127"/>
      <c r="I155" s="127"/>
      <c r="J155" s="127"/>
      <c r="K155" s="129"/>
      <c r="Q155" s="71"/>
      <c r="R155" s="72"/>
    </row>
    <row r="156" spans="1:18" ht="14.25">
      <c r="A156" s="125" t="s">
        <v>176</v>
      </c>
      <c r="B156" s="126"/>
      <c r="C156" s="126"/>
      <c r="D156" s="127" t="s">
        <v>342</v>
      </c>
      <c r="E156" s="128"/>
      <c r="F156" s="126"/>
      <c r="G156" s="127" t="s">
        <v>343</v>
      </c>
      <c r="H156" s="127"/>
      <c r="I156" s="127"/>
      <c r="J156" s="127"/>
      <c r="K156" s="129"/>
      <c r="Q156" s="71"/>
      <c r="R156" s="72"/>
    </row>
    <row r="157" spans="1:18" ht="14.25">
      <c r="A157" s="125" t="s">
        <v>176</v>
      </c>
      <c r="B157" s="126"/>
      <c r="C157" s="126"/>
      <c r="D157" s="127" t="s">
        <v>342</v>
      </c>
      <c r="E157" s="128"/>
      <c r="F157" s="126"/>
      <c r="G157" s="127" t="s">
        <v>343</v>
      </c>
      <c r="H157" s="127"/>
      <c r="I157" s="127"/>
      <c r="J157" s="127"/>
      <c r="K157" s="129"/>
      <c r="Q157" s="71"/>
      <c r="R157" s="72"/>
    </row>
    <row r="158" spans="1:18" ht="14.25">
      <c r="A158" s="125" t="s">
        <v>176</v>
      </c>
      <c r="B158" s="126"/>
      <c r="C158" s="126"/>
      <c r="D158" s="127" t="s">
        <v>342</v>
      </c>
      <c r="E158" s="128"/>
      <c r="F158" s="126"/>
      <c r="G158" s="127" t="s">
        <v>343</v>
      </c>
      <c r="H158" s="127"/>
      <c r="I158" s="127"/>
      <c r="J158" s="127"/>
      <c r="K158" s="129"/>
      <c r="Q158" s="71"/>
      <c r="R158" s="72"/>
    </row>
    <row r="159" spans="1:18" ht="14.25">
      <c r="A159" s="125" t="s">
        <v>176</v>
      </c>
      <c r="B159" s="126"/>
      <c r="C159" s="126"/>
      <c r="D159" s="127" t="s">
        <v>342</v>
      </c>
      <c r="E159" s="128"/>
      <c r="F159" s="126"/>
      <c r="G159" s="127" t="s">
        <v>343</v>
      </c>
      <c r="H159" s="127"/>
      <c r="I159" s="127"/>
      <c r="J159" s="127"/>
      <c r="K159" s="129"/>
      <c r="Q159" s="71"/>
      <c r="R159" s="72"/>
    </row>
    <row r="160" spans="1:18" ht="14.25">
      <c r="A160" s="125" t="s">
        <v>176</v>
      </c>
      <c r="B160" s="126"/>
      <c r="C160" s="126"/>
      <c r="D160" s="127" t="s">
        <v>342</v>
      </c>
      <c r="E160" s="128"/>
      <c r="F160" s="126"/>
      <c r="G160" s="127" t="s">
        <v>343</v>
      </c>
      <c r="H160" s="127"/>
      <c r="I160" s="127"/>
      <c r="J160" s="127"/>
      <c r="K160" s="129"/>
      <c r="Q160" s="71"/>
      <c r="R160" s="72"/>
    </row>
    <row r="161" spans="1:18" ht="14.25">
      <c r="A161" s="125" t="s">
        <v>176</v>
      </c>
      <c r="B161" s="126"/>
      <c r="C161" s="126"/>
      <c r="D161" s="127" t="s">
        <v>342</v>
      </c>
      <c r="E161" s="128"/>
      <c r="F161" s="126"/>
      <c r="G161" s="127" t="s">
        <v>343</v>
      </c>
      <c r="H161" s="127"/>
      <c r="I161" s="127"/>
      <c r="J161" s="127"/>
      <c r="K161" s="129"/>
      <c r="Q161" s="71"/>
      <c r="R161" s="72"/>
    </row>
    <row r="162" spans="1:18" ht="14.25">
      <c r="A162" s="125" t="s">
        <v>176</v>
      </c>
      <c r="B162" s="126"/>
      <c r="C162" s="126"/>
      <c r="D162" s="127" t="s">
        <v>174</v>
      </c>
      <c r="E162" s="128"/>
      <c r="F162" s="126"/>
      <c r="G162" s="127" t="s">
        <v>175</v>
      </c>
      <c r="H162" s="127"/>
      <c r="I162" s="127"/>
      <c r="J162" s="127"/>
      <c r="K162" s="129"/>
      <c r="Q162" s="71"/>
      <c r="R162" s="72"/>
    </row>
    <row r="163" spans="1:18" ht="14.25">
      <c r="A163" s="125" t="s">
        <v>176</v>
      </c>
      <c r="B163" s="126"/>
      <c r="C163" s="126"/>
      <c r="D163" s="127" t="s">
        <v>174</v>
      </c>
      <c r="E163" s="128"/>
      <c r="F163" s="126"/>
      <c r="G163" s="127" t="s">
        <v>175</v>
      </c>
      <c r="H163" s="127"/>
      <c r="I163" s="127"/>
      <c r="J163" s="127"/>
      <c r="K163" s="129"/>
      <c r="Q163" s="71"/>
      <c r="R163" s="72"/>
    </row>
    <row r="164" spans="1:18" ht="14.25">
      <c r="A164" s="125" t="s">
        <v>176</v>
      </c>
      <c r="B164" s="126"/>
      <c r="C164" s="126"/>
      <c r="D164" s="127" t="s">
        <v>174</v>
      </c>
      <c r="E164" s="128"/>
      <c r="F164" s="126"/>
      <c r="G164" s="127" t="s">
        <v>175</v>
      </c>
      <c r="H164" s="127"/>
      <c r="I164" s="127"/>
      <c r="J164" s="127"/>
      <c r="K164" s="129"/>
      <c r="Q164" s="71"/>
      <c r="R164" s="72"/>
    </row>
    <row r="165" spans="1:18" ht="14.25">
      <c r="A165" s="125" t="s">
        <v>176</v>
      </c>
      <c r="B165" s="126"/>
      <c r="C165" s="126"/>
      <c r="D165" s="127" t="s">
        <v>174</v>
      </c>
      <c r="E165" s="128"/>
      <c r="F165" s="126"/>
      <c r="G165" s="127" t="s">
        <v>175</v>
      </c>
      <c r="H165" s="127"/>
      <c r="I165" s="127"/>
      <c r="J165" s="127"/>
      <c r="K165" s="129"/>
      <c r="Q165" s="71"/>
      <c r="R165" s="72"/>
    </row>
    <row r="166" spans="1:18" ht="14.25">
      <c r="A166" s="125" t="s">
        <v>176</v>
      </c>
      <c r="B166" s="126"/>
      <c r="C166" s="126"/>
      <c r="D166" s="127" t="s">
        <v>174</v>
      </c>
      <c r="E166" s="128"/>
      <c r="F166" s="126"/>
      <c r="G166" s="127" t="s">
        <v>175</v>
      </c>
      <c r="H166" s="127"/>
      <c r="I166" s="127"/>
      <c r="J166" s="127"/>
      <c r="K166" s="129"/>
      <c r="Q166" s="71"/>
      <c r="R166" s="72"/>
    </row>
    <row r="167" spans="1:18" ht="14.25">
      <c r="A167" s="125" t="s">
        <v>176</v>
      </c>
      <c r="B167" s="126"/>
      <c r="C167" s="126"/>
      <c r="D167" s="127" t="s">
        <v>174</v>
      </c>
      <c r="E167" s="128"/>
      <c r="F167" s="126"/>
      <c r="G167" s="127" t="s">
        <v>175</v>
      </c>
      <c r="H167" s="127"/>
      <c r="I167" s="127"/>
      <c r="J167" s="127"/>
      <c r="K167" s="129"/>
      <c r="Q167" s="71"/>
      <c r="R167" s="72"/>
    </row>
    <row r="168" spans="1:18" ht="14.25">
      <c r="A168" s="125" t="s">
        <v>176</v>
      </c>
      <c r="B168" s="126"/>
      <c r="C168" s="126"/>
      <c r="D168" s="127" t="s">
        <v>174</v>
      </c>
      <c r="E168" s="128"/>
      <c r="F168" s="126"/>
      <c r="G168" s="127" t="s">
        <v>175</v>
      </c>
      <c r="H168" s="127"/>
      <c r="I168" s="127"/>
      <c r="J168" s="127"/>
      <c r="K168" s="129"/>
      <c r="Q168" s="71"/>
      <c r="R168" s="72"/>
    </row>
    <row r="169" spans="1:18" ht="14.25">
      <c r="A169" s="125" t="s">
        <v>176</v>
      </c>
      <c r="B169" s="126"/>
      <c r="C169" s="126"/>
      <c r="D169" s="127" t="s">
        <v>174</v>
      </c>
      <c r="E169" s="128"/>
      <c r="F169" s="126"/>
      <c r="G169" s="127" t="s">
        <v>175</v>
      </c>
      <c r="H169" s="127"/>
      <c r="I169" s="127"/>
      <c r="J169" s="127"/>
      <c r="K169" s="129"/>
      <c r="Q169" s="71"/>
      <c r="R169" s="72"/>
    </row>
    <row r="170" spans="1:18" ht="14.25">
      <c r="A170" s="125" t="s">
        <v>176</v>
      </c>
      <c r="B170" s="126"/>
      <c r="C170" s="126"/>
      <c r="D170" s="127" t="s">
        <v>174</v>
      </c>
      <c r="E170" s="128"/>
      <c r="F170" s="126"/>
      <c r="G170" s="127" t="s">
        <v>175</v>
      </c>
      <c r="H170" s="127"/>
      <c r="I170" s="127"/>
      <c r="J170" s="127"/>
      <c r="K170" s="129"/>
      <c r="Q170" s="71"/>
      <c r="R170" s="72"/>
    </row>
    <row r="171" spans="1:18" ht="14.25">
      <c r="A171" s="125" t="s">
        <v>176</v>
      </c>
      <c r="B171" s="126"/>
      <c r="C171" s="126"/>
      <c r="D171" s="127" t="s">
        <v>174</v>
      </c>
      <c r="E171" s="128"/>
      <c r="F171" s="126"/>
      <c r="G171" s="127" t="s">
        <v>175</v>
      </c>
      <c r="H171" s="127"/>
      <c r="I171" s="127"/>
      <c r="J171" s="127"/>
      <c r="K171" s="129"/>
      <c r="Q171" s="71"/>
      <c r="R171" s="72"/>
    </row>
    <row r="172" spans="1:18" ht="14.25">
      <c r="A172" s="125" t="s">
        <v>176</v>
      </c>
      <c r="B172" s="126"/>
      <c r="C172" s="126"/>
      <c r="D172" s="127" t="s">
        <v>174</v>
      </c>
      <c r="E172" s="128"/>
      <c r="F172" s="126"/>
      <c r="G172" s="127" t="s">
        <v>175</v>
      </c>
      <c r="H172" s="127"/>
      <c r="I172" s="127"/>
      <c r="J172" s="127"/>
      <c r="K172" s="129"/>
      <c r="Q172" s="71"/>
      <c r="R172" s="72"/>
    </row>
    <row r="173" spans="1:18" ht="14.25">
      <c r="A173" s="125" t="s">
        <v>176</v>
      </c>
      <c r="B173" s="126"/>
      <c r="C173" s="126"/>
      <c r="D173" s="127" t="s">
        <v>174</v>
      </c>
      <c r="E173" s="128"/>
      <c r="F173" s="126"/>
      <c r="G173" s="127" t="s">
        <v>175</v>
      </c>
      <c r="H173" s="127"/>
      <c r="I173" s="127"/>
      <c r="J173" s="127"/>
      <c r="K173" s="129"/>
      <c r="Q173" s="71"/>
      <c r="R173" s="72"/>
    </row>
    <row r="174" spans="1:18" ht="14.25">
      <c r="A174" s="125" t="s">
        <v>176</v>
      </c>
      <c r="B174" s="126"/>
      <c r="C174" s="126"/>
      <c r="D174" s="127" t="s">
        <v>174</v>
      </c>
      <c r="E174" s="128"/>
      <c r="F174" s="126"/>
      <c r="G174" s="127" t="s">
        <v>175</v>
      </c>
      <c r="H174" s="127"/>
      <c r="I174" s="127"/>
      <c r="J174" s="127"/>
      <c r="K174" s="129"/>
      <c r="Q174" s="71"/>
      <c r="R174" s="72"/>
    </row>
    <row r="175" spans="1:18" ht="14.25">
      <c r="A175" s="125" t="s">
        <v>176</v>
      </c>
      <c r="B175" s="126"/>
      <c r="C175" s="126"/>
      <c r="D175" s="127" t="s">
        <v>174</v>
      </c>
      <c r="E175" s="128"/>
      <c r="F175" s="126"/>
      <c r="G175" s="127" t="s">
        <v>175</v>
      </c>
      <c r="H175" s="127"/>
      <c r="I175" s="127"/>
      <c r="J175" s="127"/>
      <c r="K175" s="129"/>
      <c r="Q175" s="71"/>
      <c r="R175" s="72"/>
    </row>
    <row r="176" spans="1:18" ht="14.25">
      <c r="A176" s="125" t="s">
        <v>176</v>
      </c>
      <c r="B176" s="126"/>
      <c r="C176" s="126"/>
      <c r="D176" s="127" t="s">
        <v>174</v>
      </c>
      <c r="E176" s="128"/>
      <c r="F176" s="126"/>
      <c r="G176" s="127" t="s">
        <v>175</v>
      </c>
      <c r="H176" s="127"/>
      <c r="I176" s="127"/>
      <c r="J176" s="127"/>
      <c r="K176" s="129"/>
      <c r="Q176" s="71"/>
      <c r="R176" s="72"/>
    </row>
    <row r="177" spans="1:18" ht="14.25">
      <c r="A177" s="125" t="s">
        <v>176</v>
      </c>
      <c r="B177" s="126"/>
      <c r="C177" s="126"/>
      <c r="D177" s="127" t="s">
        <v>174</v>
      </c>
      <c r="E177" s="128"/>
      <c r="F177" s="126"/>
      <c r="G177" s="127" t="s">
        <v>175</v>
      </c>
      <c r="H177" s="127"/>
      <c r="I177" s="127"/>
      <c r="J177" s="127"/>
      <c r="K177" s="129"/>
      <c r="Q177" s="71"/>
      <c r="R177" s="72"/>
    </row>
    <row r="178" spans="1:18" ht="14.25">
      <c r="A178" s="125" t="s">
        <v>176</v>
      </c>
      <c r="B178" s="126"/>
      <c r="C178" s="126"/>
      <c r="D178" s="127" t="s">
        <v>174</v>
      </c>
      <c r="E178" s="128"/>
      <c r="F178" s="126"/>
      <c r="G178" s="127" t="s">
        <v>175</v>
      </c>
      <c r="H178" s="127"/>
      <c r="I178" s="127"/>
      <c r="J178" s="127"/>
      <c r="K178" s="129"/>
      <c r="Q178" s="71"/>
      <c r="R178" s="72"/>
    </row>
    <row r="179" spans="1:18" ht="14.25">
      <c r="A179" s="125" t="s">
        <v>176</v>
      </c>
      <c r="B179" s="126"/>
      <c r="C179" s="126"/>
      <c r="D179" s="127" t="s">
        <v>174</v>
      </c>
      <c r="E179" s="128"/>
      <c r="F179" s="126"/>
      <c r="G179" s="127" t="s">
        <v>175</v>
      </c>
      <c r="H179" s="127"/>
      <c r="I179" s="127"/>
      <c r="J179" s="127"/>
      <c r="K179" s="129"/>
      <c r="Q179" s="71"/>
      <c r="R179" s="72"/>
    </row>
    <row r="180" spans="1:18" ht="14.25">
      <c r="A180" s="125" t="s">
        <v>176</v>
      </c>
      <c r="B180" s="126"/>
      <c r="C180" s="126"/>
      <c r="D180" s="127" t="s">
        <v>174</v>
      </c>
      <c r="E180" s="128"/>
      <c r="F180" s="126"/>
      <c r="G180" s="127" t="s">
        <v>175</v>
      </c>
      <c r="H180" s="127"/>
      <c r="I180" s="127"/>
      <c r="J180" s="127"/>
      <c r="K180" s="129"/>
      <c r="Q180" s="71"/>
      <c r="R180" s="72"/>
    </row>
    <row r="181" spans="1:18" ht="14.25">
      <c r="A181" s="125" t="s">
        <v>176</v>
      </c>
      <c r="B181" s="126"/>
      <c r="C181" s="126"/>
      <c r="D181" s="127" t="s">
        <v>174</v>
      </c>
      <c r="E181" s="128"/>
      <c r="F181" s="126"/>
      <c r="G181" s="127" t="s">
        <v>175</v>
      </c>
      <c r="H181" s="127"/>
      <c r="I181" s="127"/>
      <c r="J181" s="127"/>
      <c r="K181" s="129"/>
      <c r="Q181" s="71"/>
      <c r="R181" s="72"/>
    </row>
    <row r="182" spans="1:18" ht="14.25">
      <c r="A182" s="125" t="s">
        <v>176</v>
      </c>
      <c r="B182" s="126"/>
      <c r="C182" s="126"/>
      <c r="D182" s="127" t="s">
        <v>174</v>
      </c>
      <c r="E182" s="128"/>
      <c r="F182" s="126"/>
      <c r="G182" s="127" t="s">
        <v>175</v>
      </c>
      <c r="H182" s="127"/>
      <c r="I182" s="127"/>
      <c r="J182" s="127"/>
      <c r="K182" s="129"/>
      <c r="Q182" s="71"/>
      <c r="R182" s="72"/>
    </row>
    <row r="183" spans="1:18" ht="14.25">
      <c r="A183" s="125" t="s">
        <v>176</v>
      </c>
      <c r="B183" s="126"/>
      <c r="C183" s="126"/>
      <c r="D183" s="127" t="s">
        <v>174</v>
      </c>
      <c r="E183" s="128"/>
      <c r="F183" s="126"/>
      <c r="G183" s="127" t="s">
        <v>175</v>
      </c>
      <c r="H183" s="127"/>
      <c r="I183" s="127"/>
      <c r="J183" s="127"/>
      <c r="K183" s="129"/>
      <c r="Q183" s="71"/>
      <c r="R183" s="72"/>
    </row>
    <row r="184" spans="1:18" ht="14.25">
      <c r="A184" s="125" t="s">
        <v>176</v>
      </c>
      <c r="B184" s="126"/>
      <c r="C184" s="126"/>
      <c r="D184" s="127" t="s">
        <v>174</v>
      </c>
      <c r="E184" s="128"/>
      <c r="F184" s="126"/>
      <c r="G184" s="127" t="s">
        <v>175</v>
      </c>
      <c r="H184" s="127"/>
      <c r="I184" s="127"/>
      <c r="J184" s="127"/>
      <c r="K184" s="129"/>
      <c r="Q184" s="71"/>
      <c r="R184" s="72"/>
    </row>
    <row r="185" spans="1:18" ht="14.25">
      <c r="A185" s="125" t="s">
        <v>176</v>
      </c>
      <c r="B185" s="126"/>
      <c r="C185" s="126"/>
      <c r="D185" s="127" t="s">
        <v>174</v>
      </c>
      <c r="E185" s="128"/>
      <c r="F185" s="126"/>
      <c r="G185" s="127" t="s">
        <v>175</v>
      </c>
      <c r="H185" s="127"/>
      <c r="I185" s="127"/>
      <c r="J185" s="127"/>
      <c r="K185" s="129"/>
      <c r="Q185" s="71"/>
      <c r="R185" s="72"/>
    </row>
    <row r="186" spans="1:18" ht="14.25">
      <c r="A186" s="125" t="s">
        <v>176</v>
      </c>
      <c r="B186" s="126"/>
      <c r="C186" s="126"/>
      <c r="D186" s="127" t="s">
        <v>174</v>
      </c>
      <c r="E186" s="128"/>
      <c r="F186" s="126"/>
      <c r="G186" s="127" t="s">
        <v>175</v>
      </c>
      <c r="H186" s="127"/>
      <c r="I186" s="127"/>
      <c r="J186" s="127"/>
      <c r="K186" s="129"/>
      <c r="Q186" s="71"/>
      <c r="R186" s="72"/>
    </row>
    <row r="187" spans="1:18" ht="14.25">
      <c r="A187" s="125" t="s">
        <v>176</v>
      </c>
      <c r="B187" s="126"/>
      <c r="C187" s="126"/>
      <c r="D187" s="127" t="s">
        <v>174</v>
      </c>
      <c r="E187" s="128"/>
      <c r="F187" s="126"/>
      <c r="G187" s="127" t="s">
        <v>175</v>
      </c>
      <c r="H187" s="127"/>
      <c r="I187" s="127"/>
      <c r="J187" s="127"/>
      <c r="K187" s="129"/>
      <c r="Q187" s="71"/>
      <c r="R187" s="72"/>
    </row>
    <row r="188" spans="1:18" ht="14.25">
      <c r="A188" s="125" t="s">
        <v>176</v>
      </c>
      <c r="B188" s="126"/>
      <c r="C188" s="126"/>
      <c r="D188" s="127" t="s">
        <v>174</v>
      </c>
      <c r="E188" s="128"/>
      <c r="F188" s="126"/>
      <c r="G188" s="127" t="s">
        <v>175</v>
      </c>
      <c r="H188" s="127"/>
      <c r="I188" s="127"/>
      <c r="J188" s="127"/>
      <c r="K188" s="129"/>
      <c r="Q188" s="71"/>
      <c r="R188" s="72"/>
    </row>
    <row r="189" spans="1:18" ht="14.25">
      <c r="A189" s="125" t="s">
        <v>176</v>
      </c>
      <c r="B189" s="126"/>
      <c r="C189" s="126"/>
      <c r="D189" s="127" t="s">
        <v>174</v>
      </c>
      <c r="E189" s="128"/>
      <c r="F189" s="126"/>
      <c r="G189" s="127" t="s">
        <v>175</v>
      </c>
      <c r="H189" s="127"/>
      <c r="I189" s="127"/>
      <c r="J189" s="127"/>
      <c r="K189" s="129"/>
      <c r="Q189" s="71"/>
      <c r="R189" s="72"/>
    </row>
    <row r="190" spans="1:11" ht="14.25">
      <c r="A190" s="125" t="s">
        <v>176</v>
      </c>
      <c r="B190" s="126"/>
      <c r="C190" s="126"/>
      <c r="D190" s="127" t="s">
        <v>174</v>
      </c>
      <c r="E190" s="128"/>
      <c r="F190" s="126"/>
      <c r="G190" s="127" t="s">
        <v>175</v>
      </c>
      <c r="H190" s="127"/>
      <c r="I190" s="127"/>
      <c r="J190" s="127"/>
      <c r="K190" s="129"/>
    </row>
    <row r="191" spans="1:11" ht="14.25">
      <c r="A191" s="125" t="s">
        <v>176</v>
      </c>
      <c r="B191" s="126"/>
      <c r="C191" s="126"/>
      <c r="D191" s="127" t="s">
        <v>174</v>
      </c>
      <c r="E191" s="128"/>
      <c r="F191" s="126"/>
      <c r="G191" s="127" t="s">
        <v>175</v>
      </c>
      <c r="H191" s="127"/>
      <c r="I191" s="127"/>
      <c r="J191" s="127"/>
      <c r="K191" s="129"/>
    </row>
    <row r="192" spans="1:11" ht="14.25">
      <c r="A192" s="125" t="s">
        <v>176</v>
      </c>
      <c r="B192" s="126"/>
      <c r="C192" s="126"/>
      <c r="D192" s="127" t="s">
        <v>174</v>
      </c>
      <c r="E192" s="128"/>
      <c r="F192" s="126"/>
      <c r="G192" s="127" t="s">
        <v>175</v>
      </c>
      <c r="H192" s="127"/>
      <c r="I192" s="127"/>
      <c r="J192" s="127"/>
      <c r="K192" s="129"/>
    </row>
    <row r="193" spans="1:11" ht="14.25">
      <c r="A193" s="125" t="s">
        <v>176</v>
      </c>
      <c r="B193" s="126"/>
      <c r="C193" s="126"/>
      <c r="D193" s="127" t="s">
        <v>174</v>
      </c>
      <c r="E193" s="128"/>
      <c r="F193" s="126"/>
      <c r="G193" s="127" t="s">
        <v>175</v>
      </c>
      <c r="H193" s="127"/>
      <c r="I193" s="127"/>
      <c r="J193" s="127"/>
      <c r="K193" s="129"/>
    </row>
    <row r="194" spans="1:11" ht="14.25">
      <c r="A194" s="125" t="s">
        <v>176</v>
      </c>
      <c r="B194" s="126"/>
      <c r="C194" s="126"/>
      <c r="D194" s="127" t="s">
        <v>174</v>
      </c>
      <c r="E194" s="128"/>
      <c r="F194" s="126"/>
      <c r="G194" s="127" t="s">
        <v>175</v>
      </c>
      <c r="H194" s="127"/>
      <c r="I194" s="127"/>
      <c r="J194" s="127"/>
      <c r="K194" s="129"/>
    </row>
    <row r="195" spans="1:11" ht="14.25">
      <c r="A195" s="125" t="s">
        <v>176</v>
      </c>
      <c r="B195" s="126"/>
      <c r="C195" s="126"/>
      <c r="D195" s="127" t="s">
        <v>174</v>
      </c>
      <c r="E195" s="128"/>
      <c r="F195" s="126"/>
      <c r="G195" s="127" t="s">
        <v>175</v>
      </c>
      <c r="H195" s="127"/>
      <c r="I195" s="127"/>
      <c r="J195" s="127"/>
      <c r="K195" s="129"/>
    </row>
    <row r="196" spans="1:11" ht="14.25">
      <c r="A196" s="125" t="s">
        <v>176</v>
      </c>
      <c r="B196" s="126"/>
      <c r="C196" s="126"/>
      <c r="D196" s="127" t="s">
        <v>174</v>
      </c>
      <c r="E196" s="128"/>
      <c r="F196" s="126"/>
      <c r="G196" s="127" t="s">
        <v>175</v>
      </c>
      <c r="H196" s="127"/>
      <c r="I196" s="127"/>
      <c r="J196" s="127"/>
      <c r="K196" s="129"/>
    </row>
    <row r="197" spans="1:11" ht="14.25">
      <c r="A197" s="125" t="s">
        <v>176</v>
      </c>
      <c r="B197" s="126"/>
      <c r="C197" s="126"/>
      <c r="D197" s="127" t="s">
        <v>174</v>
      </c>
      <c r="E197" s="128"/>
      <c r="F197" s="126"/>
      <c r="G197" s="127" t="s">
        <v>175</v>
      </c>
      <c r="H197" s="127"/>
      <c r="I197" s="127"/>
      <c r="J197" s="127"/>
      <c r="K197" s="129"/>
    </row>
    <row r="198" spans="1:11" ht="14.25">
      <c r="A198" s="125" t="s">
        <v>176</v>
      </c>
      <c r="B198" s="126"/>
      <c r="C198" s="126"/>
      <c r="D198" s="127" t="s">
        <v>174</v>
      </c>
      <c r="E198" s="128"/>
      <c r="F198" s="126"/>
      <c r="G198" s="127" t="s">
        <v>175</v>
      </c>
      <c r="H198" s="127"/>
      <c r="I198" s="127"/>
      <c r="J198" s="127"/>
      <c r="K198" s="129"/>
    </row>
    <row r="199" spans="1:11" ht="14.25">
      <c r="A199" s="125" t="s">
        <v>176</v>
      </c>
      <c r="B199" s="126"/>
      <c r="C199" s="126"/>
      <c r="D199" s="127" t="s">
        <v>174</v>
      </c>
      <c r="E199" s="128"/>
      <c r="F199" s="126"/>
      <c r="G199" s="127" t="s">
        <v>175</v>
      </c>
      <c r="H199" s="127"/>
      <c r="I199" s="127"/>
      <c r="J199" s="127"/>
      <c r="K199" s="129"/>
    </row>
    <row r="200" spans="1:11" ht="14.25">
      <c r="A200" s="125" t="s">
        <v>176</v>
      </c>
      <c r="B200" s="126"/>
      <c r="C200" s="126"/>
      <c r="D200" s="127" t="s">
        <v>174</v>
      </c>
      <c r="E200" s="128"/>
      <c r="F200" s="126"/>
      <c r="G200" s="127" t="s">
        <v>175</v>
      </c>
      <c r="H200" s="127"/>
      <c r="I200" s="127"/>
      <c r="J200" s="127"/>
      <c r="K200" s="129"/>
    </row>
    <row r="201" spans="1:11" ht="14.25">
      <c r="A201" s="125" t="s">
        <v>176</v>
      </c>
      <c r="B201" s="126"/>
      <c r="C201" s="126"/>
      <c r="D201" s="127" t="s">
        <v>174</v>
      </c>
      <c r="E201" s="128"/>
      <c r="F201" s="126"/>
      <c r="G201" s="127" t="s">
        <v>175</v>
      </c>
      <c r="H201" s="127"/>
      <c r="I201" s="127"/>
      <c r="J201" s="127"/>
      <c r="K201" s="129"/>
    </row>
    <row r="202" spans="1:11" ht="14.25">
      <c r="A202" s="135" t="s">
        <v>176</v>
      </c>
      <c r="B202" s="136"/>
      <c r="C202" s="136"/>
      <c r="D202" s="137" t="s">
        <v>174</v>
      </c>
      <c r="E202" s="138"/>
      <c r="F202" s="136"/>
      <c r="G202" s="137" t="s">
        <v>175</v>
      </c>
      <c r="H202" s="137"/>
      <c r="I202" s="137"/>
      <c r="J202" s="137"/>
      <c r="K202" s="139"/>
    </row>
  </sheetData>
  <sheetProtection/>
  <mergeCells count="1">
    <mergeCell ref="P1:Q1"/>
  </mergeCells>
  <printOptions/>
  <pageMargins left="0.6692913385826772" right="0.6299212598425197" top="0.8267716535433072" bottom="0.8267716535433072" header="0" footer="0"/>
  <pageSetup fitToHeight="1" fitToWidth="1" horizontalDpi="204" verticalDpi="204" orientation="portrait" paperSize="12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">
      <selection activeCell="A1" sqref="A1"/>
    </sheetView>
  </sheetViews>
  <sheetFormatPr defaultColWidth="10.6640625" defaultRowHeight="15"/>
  <cols>
    <col min="1" max="1" width="4.6640625" style="140" customWidth="1"/>
    <col min="2" max="2" width="6.6640625" style="140" customWidth="1"/>
    <col min="3" max="3" width="14.6640625" style="140" customWidth="1"/>
    <col min="4" max="4" width="3.6640625" style="140" customWidth="1"/>
    <col min="5" max="5" width="2.6640625" style="140" customWidth="1"/>
    <col min="6" max="6" width="6.6640625" style="140" customWidth="1"/>
    <col min="7" max="7" width="2.6640625" style="140" customWidth="1"/>
    <col min="8" max="8" width="5.6640625" style="140" customWidth="1"/>
    <col min="9" max="9" width="3.6640625" style="140" customWidth="1"/>
    <col min="10" max="10" width="5.77734375" style="140" customWidth="1"/>
    <col min="11" max="11" width="14.6640625" style="140" customWidth="1"/>
    <col min="12" max="12" width="3.6640625" style="140" customWidth="1"/>
    <col min="13" max="13" width="8.6640625" style="140" customWidth="1"/>
    <col min="14" max="14" width="3.6640625" style="140" customWidth="1"/>
    <col min="15" max="15" width="2.6640625" style="140" customWidth="1"/>
    <col min="16" max="16" width="4.6640625" style="140" customWidth="1"/>
    <col min="17" max="17" width="6.6640625" style="141" customWidth="1"/>
    <col min="18" max="23" width="10.6640625" style="140" customWidth="1"/>
    <col min="24" max="24" width="4.6640625" style="140" customWidth="1"/>
    <col min="25" max="25" width="21.6640625" style="140" customWidth="1"/>
    <col min="26" max="26" width="10.6640625" style="140" bestFit="1" customWidth="1"/>
    <col min="27" max="16384" width="10.6640625" style="140" customWidth="1"/>
  </cols>
  <sheetData>
    <row r="1" spans="2:25" s="1" customFormat="1" ht="14.25">
      <c r="B1" s="142" t="s">
        <v>178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82</v>
      </c>
      <c r="N1" s="140" t="s">
        <v>179</v>
      </c>
      <c r="O1" s="140" t="s">
        <v>32</v>
      </c>
      <c r="P1" s="140"/>
      <c r="Q1" s="141" t="s">
        <v>181</v>
      </c>
      <c r="R1" s="140"/>
      <c r="S1" s="140"/>
      <c r="T1" s="140"/>
      <c r="U1" s="140"/>
      <c r="V1" s="140"/>
      <c r="W1" s="140"/>
      <c r="X1" s="140"/>
      <c r="Y1" s="140"/>
    </row>
    <row r="3" spans="1:25" s="1" customFormat="1" ht="14.25">
      <c r="A3" s="143" t="s">
        <v>184</v>
      </c>
      <c r="B3" s="143" t="s">
        <v>119</v>
      </c>
      <c r="C3" s="143" t="s">
        <v>185</v>
      </c>
      <c r="D3" s="143" t="s">
        <v>186</v>
      </c>
      <c r="E3" s="143" t="s">
        <v>183</v>
      </c>
      <c r="F3" s="143" t="s">
        <v>188</v>
      </c>
      <c r="G3" s="143" t="s">
        <v>27</v>
      </c>
      <c r="H3" s="143" t="s">
        <v>1</v>
      </c>
      <c r="I3" s="143" t="s">
        <v>189</v>
      </c>
      <c r="J3" s="143" t="s">
        <v>45</v>
      </c>
      <c r="K3" s="143" t="s">
        <v>150</v>
      </c>
      <c r="L3" s="143" t="s">
        <v>79</v>
      </c>
      <c r="M3" s="143" t="s">
        <v>190</v>
      </c>
      <c r="N3" s="143" t="s">
        <v>191</v>
      </c>
      <c r="O3" s="143" t="s">
        <v>192</v>
      </c>
      <c r="P3" s="143" t="s">
        <v>193</v>
      </c>
      <c r="Q3" s="144" t="s">
        <v>194</v>
      </c>
      <c r="R3" s="143" t="s">
        <v>195</v>
      </c>
      <c r="S3" s="143" t="s">
        <v>197</v>
      </c>
      <c r="T3" s="145"/>
      <c r="U3" s="140"/>
      <c r="V3" s="140"/>
      <c r="W3" s="140"/>
      <c r="X3" s="140"/>
      <c r="Y3" s="140"/>
    </row>
    <row r="4" spans="1:25" s="1" customFormat="1" ht="14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  <c r="R4" s="145"/>
      <c r="S4" s="145"/>
      <c r="T4" s="145"/>
      <c r="U4" s="140"/>
      <c r="V4" s="140"/>
      <c r="W4" s="140"/>
      <c r="X4" s="140"/>
      <c r="Y4" s="140"/>
    </row>
    <row r="5" spans="1:25" s="1" customFormat="1" ht="14.25">
      <c r="A5" s="147" t="s">
        <v>110</v>
      </c>
      <c r="B5" s="148" t="s">
        <v>112</v>
      </c>
      <c r="C5" s="149" t="s">
        <v>115</v>
      </c>
      <c r="D5" s="148" t="s">
        <v>116</v>
      </c>
      <c r="E5" s="150"/>
      <c r="F5" s="150"/>
      <c r="G5" s="150"/>
      <c r="H5" s="151" t="s">
        <v>118</v>
      </c>
      <c r="I5" s="150"/>
      <c r="J5" s="152" t="s">
        <v>80</v>
      </c>
      <c r="K5" s="149" t="s">
        <v>33</v>
      </c>
      <c r="L5" s="150"/>
      <c r="M5" s="149" t="s">
        <v>177</v>
      </c>
      <c r="N5" s="153" t="s">
        <v>199</v>
      </c>
      <c r="O5" s="150"/>
      <c r="P5" s="148" t="s">
        <v>49</v>
      </c>
      <c r="Q5" s="154"/>
      <c r="R5" s="149" t="s">
        <v>100</v>
      </c>
      <c r="S5" s="149" t="s">
        <v>122</v>
      </c>
      <c r="T5" s="145"/>
      <c r="U5" s="140" t="s">
        <v>203</v>
      </c>
      <c r="V5" s="140"/>
      <c r="W5" s="140"/>
      <c r="X5" s="140"/>
      <c r="Y5" s="140"/>
    </row>
    <row r="6" spans="1:25" s="1" customFormat="1" ht="14.25">
      <c r="A6" s="155"/>
      <c r="B6" s="145"/>
      <c r="C6" s="145"/>
      <c r="D6" s="156" t="s">
        <v>204</v>
      </c>
      <c r="E6" s="145"/>
      <c r="F6" s="156" t="s">
        <v>206</v>
      </c>
      <c r="G6" s="157" t="s">
        <v>187</v>
      </c>
      <c r="H6" s="158" t="s">
        <v>187</v>
      </c>
      <c r="I6" s="157" t="s">
        <v>187</v>
      </c>
      <c r="J6" s="159"/>
      <c r="K6" s="145"/>
      <c r="L6" s="145"/>
      <c r="M6" s="145"/>
      <c r="N6" s="160"/>
      <c r="O6" s="145"/>
      <c r="P6" s="145"/>
      <c r="Q6" s="146"/>
      <c r="R6" s="145"/>
      <c r="S6" s="145"/>
      <c r="T6" s="145"/>
      <c r="U6" s="140"/>
      <c r="V6" s="140"/>
      <c r="W6" s="140"/>
      <c r="X6" s="140"/>
      <c r="Y6" s="140"/>
    </row>
    <row r="7" spans="1:25" s="1" customFormat="1" ht="14.25">
      <c r="A7" s="161" t="s">
        <v>124</v>
      </c>
      <c r="B7" s="157">
        <v>1</v>
      </c>
      <c r="C7" s="157" t="s">
        <v>207</v>
      </c>
      <c r="D7" s="145"/>
      <c r="E7" s="157" t="s">
        <v>60</v>
      </c>
      <c r="F7" s="162">
        <v>11.25</v>
      </c>
      <c r="G7" s="157" t="s">
        <v>127</v>
      </c>
      <c r="H7" s="158">
        <v>1.6</v>
      </c>
      <c r="I7" s="157" t="s">
        <v>128</v>
      </c>
      <c r="J7" s="159">
        <v>101</v>
      </c>
      <c r="K7" s="157" t="s">
        <v>208</v>
      </c>
      <c r="L7" s="157" t="s">
        <v>127</v>
      </c>
      <c r="M7" s="157" t="s">
        <v>210</v>
      </c>
      <c r="N7" s="159">
        <v>3</v>
      </c>
      <c r="O7" s="157" t="s">
        <v>128</v>
      </c>
      <c r="P7" s="157" t="s">
        <v>213</v>
      </c>
      <c r="Q7" s="162">
        <v>12.14</v>
      </c>
      <c r="R7" s="157" t="s">
        <v>209</v>
      </c>
      <c r="S7" s="143" t="s">
        <v>214</v>
      </c>
      <c r="T7" s="157" t="s">
        <v>216</v>
      </c>
      <c r="U7" s="140"/>
      <c r="V7" s="140"/>
      <c r="W7" s="140"/>
      <c r="X7" s="140"/>
      <c r="Y7" s="140"/>
    </row>
    <row r="8" spans="1:25" s="1" customFormat="1" ht="14.25">
      <c r="A8" s="161" t="s">
        <v>124</v>
      </c>
      <c r="B8" s="157">
        <v>2</v>
      </c>
      <c r="C8" s="157" t="s">
        <v>138</v>
      </c>
      <c r="D8" s="156" t="s">
        <v>218</v>
      </c>
      <c r="E8" s="157" t="s">
        <v>97</v>
      </c>
      <c r="F8" s="158">
        <v>23</v>
      </c>
      <c r="G8" s="157" t="s">
        <v>127</v>
      </c>
      <c r="H8" s="158">
        <v>2.5</v>
      </c>
      <c r="I8" s="157" t="s">
        <v>128</v>
      </c>
      <c r="J8" s="159">
        <v>101</v>
      </c>
      <c r="K8" s="157" t="s">
        <v>208</v>
      </c>
      <c r="L8" s="157" t="s">
        <v>127</v>
      </c>
      <c r="M8" s="157" t="s">
        <v>210</v>
      </c>
      <c r="N8" s="159">
        <v>3</v>
      </c>
      <c r="O8" s="157" t="s">
        <v>128</v>
      </c>
      <c r="P8" s="157" t="s">
        <v>213</v>
      </c>
      <c r="Q8" s="162">
        <v>3.06</v>
      </c>
      <c r="R8" s="157" t="s">
        <v>31</v>
      </c>
      <c r="S8" s="143" t="s">
        <v>219</v>
      </c>
      <c r="T8" s="145"/>
      <c r="U8" s="140"/>
      <c r="V8" s="140"/>
      <c r="W8" s="140"/>
      <c r="X8" s="140"/>
      <c r="Y8" s="140"/>
    </row>
    <row r="9" spans="1:25" s="1" customFormat="1" ht="14.25">
      <c r="A9" s="161" t="s">
        <v>124</v>
      </c>
      <c r="B9" s="157">
        <v>3</v>
      </c>
      <c r="C9" s="157" t="s">
        <v>220</v>
      </c>
      <c r="D9" s="145"/>
      <c r="E9" s="157" t="s">
        <v>97</v>
      </c>
      <c r="F9" s="158">
        <v>53</v>
      </c>
      <c r="G9" s="157" t="s">
        <v>127</v>
      </c>
      <c r="H9" s="158"/>
      <c r="I9" s="157" t="s">
        <v>128</v>
      </c>
      <c r="J9" s="159">
        <v>234</v>
      </c>
      <c r="K9" s="157" t="s">
        <v>180</v>
      </c>
      <c r="L9" s="157" t="s">
        <v>127</v>
      </c>
      <c r="M9" s="157" t="s">
        <v>221</v>
      </c>
      <c r="N9" s="159">
        <v>3</v>
      </c>
      <c r="O9" s="157" t="s">
        <v>128</v>
      </c>
      <c r="P9" s="157" t="s">
        <v>213</v>
      </c>
      <c r="Q9" s="162">
        <v>6.31</v>
      </c>
      <c r="R9" s="157" t="s">
        <v>70</v>
      </c>
      <c r="S9" s="143" t="s">
        <v>223</v>
      </c>
      <c r="T9" s="145"/>
      <c r="U9" s="140"/>
      <c r="V9" s="140"/>
      <c r="W9" s="140"/>
      <c r="X9" s="140"/>
      <c r="Y9" s="140"/>
    </row>
    <row r="10" spans="1:25" s="1" customFormat="1" ht="14.25">
      <c r="A10" s="161" t="s">
        <v>124</v>
      </c>
      <c r="B10" s="157">
        <v>4</v>
      </c>
      <c r="C10" s="157" t="s">
        <v>224</v>
      </c>
      <c r="D10" s="157">
        <v>2</v>
      </c>
      <c r="E10" s="157" t="s">
        <v>60</v>
      </c>
      <c r="F10" s="163">
        <v>4.5</v>
      </c>
      <c r="G10" s="157" t="s">
        <v>127</v>
      </c>
      <c r="H10" s="158"/>
      <c r="I10" s="157" t="s">
        <v>128</v>
      </c>
      <c r="J10" s="159">
        <v>156</v>
      </c>
      <c r="K10" s="157" t="s">
        <v>225</v>
      </c>
      <c r="L10" s="157" t="s">
        <v>127</v>
      </c>
      <c r="M10" s="157" t="s">
        <v>228</v>
      </c>
      <c r="N10" s="159">
        <v>3</v>
      </c>
      <c r="O10" s="157" t="s">
        <v>128</v>
      </c>
      <c r="P10" s="157" t="s">
        <v>213</v>
      </c>
      <c r="Q10" s="162">
        <v>4.03</v>
      </c>
      <c r="R10" s="157" t="s">
        <v>229</v>
      </c>
      <c r="S10" s="143" t="s">
        <v>231</v>
      </c>
      <c r="T10" s="145"/>
      <c r="U10" s="140"/>
      <c r="V10" s="140"/>
      <c r="W10" s="140"/>
      <c r="X10" s="140"/>
      <c r="Y10" s="140"/>
    </row>
    <row r="11" spans="1:25" s="1" customFormat="1" ht="14.25">
      <c r="A11" s="161" t="s">
        <v>124</v>
      </c>
      <c r="B11" s="157">
        <v>5</v>
      </c>
      <c r="C11" s="157" t="s">
        <v>157</v>
      </c>
      <c r="D11" s="157">
        <v>4</v>
      </c>
      <c r="E11" s="157" t="s">
        <v>60</v>
      </c>
      <c r="F11" s="158">
        <v>27.2</v>
      </c>
      <c r="G11" s="157" t="s">
        <v>127</v>
      </c>
      <c r="H11" s="158"/>
      <c r="I11" s="157" t="s">
        <v>128</v>
      </c>
      <c r="J11" s="159">
        <v>2</v>
      </c>
      <c r="K11" s="157" t="s">
        <v>232</v>
      </c>
      <c r="L11" s="157" t="s">
        <v>127</v>
      </c>
      <c r="M11" s="157" t="s">
        <v>234</v>
      </c>
      <c r="N11" s="159">
        <v>1</v>
      </c>
      <c r="O11" s="157" t="s">
        <v>128</v>
      </c>
      <c r="P11" s="157" t="s">
        <v>213</v>
      </c>
      <c r="Q11" s="162">
        <v>6.23</v>
      </c>
      <c r="R11" s="157" t="s">
        <v>70</v>
      </c>
      <c r="S11" s="143" t="s">
        <v>235</v>
      </c>
      <c r="T11" s="145"/>
      <c r="U11" s="140"/>
      <c r="V11" s="140"/>
      <c r="W11" s="140"/>
      <c r="X11" s="140"/>
      <c r="Y11" s="140"/>
    </row>
    <row r="12" spans="1:25" s="1" customFormat="1" ht="14.25">
      <c r="A12" s="161" t="s">
        <v>124</v>
      </c>
      <c r="B12" s="157">
        <v>6</v>
      </c>
      <c r="C12" s="157" t="s">
        <v>227</v>
      </c>
      <c r="D12" s="157">
        <v>9</v>
      </c>
      <c r="E12" s="157" t="s">
        <v>60</v>
      </c>
      <c r="F12" s="158">
        <v>44.61</v>
      </c>
      <c r="G12" s="157" t="s">
        <v>127</v>
      </c>
      <c r="H12" s="158"/>
      <c r="I12" s="157" t="s">
        <v>128</v>
      </c>
      <c r="J12" s="159">
        <v>1</v>
      </c>
      <c r="K12" s="157" t="s">
        <v>232</v>
      </c>
      <c r="L12" s="157" t="s">
        <v>127</v>
      </c>
      <c r="M12" s="157" t="s">
        <v>234</v>
      </c>
      <c r="N12" s="159">
        <v>2</v>
      </c>
      <c r="O12" s="157" t="s">
        <v>128</v>
      </c>
      <c r="P12" s="157" t="s">
        <v>213</v>
      </c>
      <c r="Q12" s="162">
        <v>12.14</v>
      </c>
      <c r="R12" s="157" t="s">
        <v>236</v>
      </c>
      <c r="S12" s="143" t="s">
        <v>91</v>
      </c>
      <c r="T12" s="145"/>
      <c r="U12" s="140"/>
      <c r="V12" s="140"/>
      <c r="W12" s="140"/>
      <c r="X12" s="140"/>
      <c r="Y12" s="140"/>
    </row>
    <row r="13" spans="1:25" s="1" customFormat="1" ht="14.25">
      <c r="A13" s="161" t="s">
        <v>83</v>
      </c>
      <c r="B13" s="157">
        <v>30</v>
      </c>
      <c r="C13" s="157" t="s">
        <v>238</v>
      </c>
      <c r="D13" s="156"/>
      <c r="E13" s="156" t="s">
        <v>218</v>
      </c>
      <c r="F13" s="162">
        <v>15.9</v>
      </c>
      <c r="G13" s="157" t="s">
        <v>127</v>
      </c>
      <c r="H13" s="158">
        <v>5.8</v>
      </c>
      <c r="I13" s="157" t="s">
        <v>128</v>
      </c>
      <c r="J13" s="159">
        <v>32</v>
      </c>
      <c r="K13" s="157" t="s">
        <v>123</v>
      </c>
      <c r="L13" s="157" t="s">
        <v>127</v>
      </c>
      <c r="M13" s="157" t="s">
        <v>221</v>
      </c>
      <c r="N13" s="159">
        <v>3</v>
      </c>
      <c r="O13" s="157" t="s">
        <v>128</v>
      </c>
      <c r="P13" s="157" t="s">
        <v>213</v>
      </c>
      <c r="Q13" s="162">
        <v>3.06</v>
      </c>
      <c r="R13" s="157" t="s">
        <v>70</v>
      </c>
      <c r="S13" s="143" t="s">
        <v>239</v>
      </c>
      <c r="T13" s="157" t="s">
        <v>240</v>
      </c>
      <c r="U13" s="140"/>
      <c r="V13" s="140"/>
      <c r="W13" s="140"/>
      <c r="X13" s="140"/>
      <c r="Y13" s="140"/>
    </row>
    <row r="14" spans="1:25" s="1" customFormat="1" ht="14.25">
      <c r="A14" s="161" t="s">
        <v>124</v>
      </c>
      <c r="B14" s="157">
        <v>30</v>
      </c>
      <c r="C14" s="157" t="s">
        <v>241</v>
      </c>
      <c r="D14" s="145"/>
      <c r="E14" s="157" t="s">
        <v>60</v>
      </c>
      <c r="F14" s="158">
        <v>16.9</v>
      </c>
      <c r="G14" s="157" t="s">
        <v>127</v>
      </c>
      <c r="H14" s="158">
        <v>-1.7</v>
      </c>
      <c r="I14" s="157" t="s">
        <v>128</v>
      </c>
      <c r="J14" s="159">
        <v>43</v>
      </c>
      <c r="K14" s="157" t="s">
        <v>242</v>
      </c>
      <c r="L14" s="157" t="s">
        <v>127</v>
      </c>
      <c r="M14" s="157" t="s">
        <v>243</v>
      </c>
      <c r="N14" s="159">
        <v>3</v>
      </c>
      <c r="O14" s="157" t="s">
        <v>128</v>
      </c>
      <c r="P14" s="157" t="s">
        <v>213</v>
      </c>
      <c r="Q14" s="162">
        <v>6.31</v>
      </c>
      <c r="R14" s="157" t="s">
        <v>236</v>
      </c>
      <c r="S14" s="143" t="s">
        <v>244</v>
      </c>
      <c r="T14" s="145"/>
      <c r="U14" s="140"/>
      <c r="V14" s="140"/>
      <c r="W14" s="140"/>
      <c r="X14" s="140"/>
      <c r="Y14" s="140"/>
    </row>
    <row r="15" spans="1:25" s="1" customFormat="1" ht="14.25">
      <c r="A15" s="161" t="s">
        <v>83</v>
      </c>
      <c r="B15" s="157">
        <v>10</v>
      </c>
      <c r="C15" s="157" t="s">
        <v>245</v>
      </c>
      <c r="D15" s="157">
        <v>15</v>
      </c>
      <c r="E15" s="157" t="s">
        <v>60</v>
      </c>
      <c r="F15" s="162">
        <v>38.12</v>
      </c>
      <c r="G15" s="157" t="s">
        <v>127</v>
      </c>
      <c r="H15" s="158"/>
      <c r="I15" s="157" t="s">
        <v>128</v>
      </c>
      <c r="J15" s="159">
        <v>111</v>
      </c>
      <c r="K15" s="157" t="s">
        <v>247</v>
      </c>
      <c r="L15" s="157" t="s">
        <v>127</v>
      </c>
      <c r="M15" s="157" t="s">
        <v>210</v>
      </c>
      <c r="N15" s="159">
        <v>3</v>
      </c>
      <c r="O15" s="157" t="s">
        <v>128</v>
      </c>
      <c r="P15" s="157" t="s">
        <v>213</v>
      </c>
      <c r="Q15" s="162">
        <v>8.25</v>
      </c>
      <c r="R15" s="157" t="s">
        <v>248</v>
      </c>
      <c r="S15" s="143" t="s">
        <v>237</v>
      </c>
      <c r="T15" s="145"/>
      <c r="U15" s="140"/>
      <c r="V15" s="140"/>
      <c r="W15" s="140"/>
      <c r="X15" s="140"/>
      <c r="Y15" s="140"/>
    </row>
    <row r="16" spans="1:25" s="1" customFormat="1" ht="14.25">
      <c r="A16" s="161" t="s">
        <v>124</v>
      </c>
      <c r="B16" s="157">
        <v>40</v>
      </c>
      <c r="C16" s="157" t="s">
        <v>156</v>
      </c>
      <c r="D16" s="145"/>
      <c r="E16" s="157" t="s">
        <v>60</v>
      </c>
      <c r="F16" s="162">
        <v>1.93</v>
      </c>
      <c r="G16" s="157" t="s">
        <v>127</v>
      </c>
      <c r="H16" s="158"/>
      <c r="I16" s="157" t="s">
        <v>128</v>
      </c>
      <c r="J16" s="159">
        <v>135</v>
      </c>
      <c r="K16" s="157" t="s">
        <v>78</v>
      </c>
      <c r="L16" s="157" t="s">
        <v>127</v>
      </c>
      <c r="M16" s="157" t="s">
        <v>155</v>
      </c>
      <c r="N16" s="159">
        <v>3</v>
      </c>
      <c r="O16" s="157" t="s">
        <v>128</v>
      </c>
      <c r="P16" s="157" t="s">
        <v>213</v>
      </c>
      <c r="Q16" s="162">
        <v>4.03</v>
      </c>
      <c r="R16" s="157" t="s">
        <v>236</v>
      </c>
      <c r="S16" s="143" t="s">
        <v>249</v>
      </c>
      <c r="T16" s="157" t="s">
        <v>250</v>
      </c>
      <c r="U16" s="140"/>
      <c r="V16" s="140"/>
      <c r="W16" s="140"/>
      <c r="X16" s="140"/>
      <c r="Y16" s="140"/>
    </row>
    <row r="17" spans="1:25" s="1" customFormat="1" ht="14.25">
      <c r="A17" s="161" t="s">
        <v>124</v>
      </c>
      <c r="B17" s="157">
        <v>41</v>
      </c>
      <c r="C17" s="157" t="s">
        <v>251</v>
      </c>
      <c r="D17" s="145"/>
      <c r="E17" s="157" t="s">
        <v>60</v>
      </c>
      <c r="F17" s="162">
        <v>4.5</v>
      </c>
      <c r="G17" s="157" t="s">
        <v>127</v>
      </c>
      <c r="H17" s="158"/>
      <c r="I17" s="157" t="s">
        <v>128</v>
      </c>
      <c r="J17" s="159">
        <v>99</v>
      </c>
      <c r="K17" s="157" t="s">
        <v>253</v>
      </c>
      <c r="L17" s="157" t="s">
        <v>127</v>
      </c>
      <c r="M17" s="157" t="s">
        <v>10</v>
      </c>
      <c r="N17" s="159">
        <v>2</v>
      </c>
      <c r="O17" s="157" t="s">
        <v>128</v>
      </c>
      <c r="P17" s="157" t="s">
        <v>213</v>
      </c>
      <c r="Q17" s="162">
        <v>4.11</v>
      </c>
      <c r="R17" s="157" t="s">
        <v>205</v>
      </c>
      <c r="S17" s="143" t="s">
        <v>254</v>
      </c>
      <c r="T17" s="145"/>
      <c r="U17" s="140"/>
      <c r="V17" s="140"/>
      <c r="W17" s="140"/>
      <c r="X17" s="140"/>
      <c r="Y17" s="140"/>
    </row>
    <row r="18" spans="1:25" s="1" customFormat="1" ht="14.25">
      <c r="A18" s="161" t="s">
        <v>124</v>
      </c>
      <c r="B18" s="157">
        <v>42</v>
      </c>
      <c r="C18" s="157" t="s">
        <v>256</v>
      </c>
      <c r="D18" s="145"/>
      <c r="E18" s="156" t="s">
        <v>218</v>
      </c>
      <c r="F18" s="162">
        <v>6.63</v>
      </c>
      <c r="G18" s="157" t="s">
        <v>127</v>
      </c>
      <c r="H18" s="158">
        <v>3.8</v>
      </c>
      <c r="I18" s="157" t="s">
        <v>128</v>
      </c>
      <c r="J18" s="159">
        <v>806</v>
      </c>
      <c r="K18" s="157" t="s">
        <v>36</v>
      </c>
      <c r="L18" s="157" t="s">
        <v>127</v>
      </c>
      <c r="M18" s="157" t="s">
        <v>257</v>
      </c>
      <c r="N18" s="159">
        <v>2</v>
      </c>
      <c r="O18" s="157" t="s">
        <v>128</v>
      </c>
      <c r="P18" s="157" t="s">
        <v>213</v>
      </c>
      <c r="Q18" s="162">
        <v>6.01</v>
      </c>
      <c r="R18" s="157" t="s">
        <v>236</v>
      </c>
      <c r="S18" s="143" t="s">
        <v>235</v>
      </c>
      <c r="T18" s="157" t="s">
        <v>258</v>
      </c>
      <c r="U18" s="140"/>
      <c r="V18" s="140"/>
      <c r="W18" s="140"/>
      <c r="X18" s="140"/>
      <c r="Y18" s="140"/>
    </row>
    <row r="19" spans="1:25" s="1" customFormat="1" ht="14.25">
      <c r="A19" s="161" t="s">
        <v>124</v>
      </c>
      <c r="B19" s="157">
        <v>42</v>
      </c>
      <c r="C19" s="157" t="s">
        <v>256</v>
      </c>
      <c r="D19" s="145"/>
      <c r="E19" s="157" t="s">
        <v>60</v>
      </c>
      <c r="F19" s="162">
        <v>6.52</v>
      </c>
      <c r="G19" s="157" t="s">
        <v>127</v>
      </c>
      <c r="H19" s="158">
        <v>1.5</v>
      </c>
      <c r="I19" s="157" t="s">
        <v>128</v>
      </c>
      <c r="J19" s="159">
        <v>806</v>
      </c>
      <c r="K19" s="157" t="s">
        <v>36</v>
      </c>
      <c r="L19" s="157" t="s">
        <v>127</v>
      </c>
      <c r="M19" s="157" t="s">
        <v>257</v>
      </c>
      <c r="N19" s="159">
        <v>2</v>
      </c>
      <c r="O19" s="157" t="s">
        <v>128</v>
      </c>
      <c r="P19" s="157" t="s">
        <v>213</v>
      </c>
      <c r="Q19" s="162">
        <v>6.01</v>
      </c>
      <c r="R19" s="157" t="s">
        <v>236</v>
      </c>
      <c r="S19" s="143" t="s">
        <v>235</v>
      </c>
      <c r="T19" s="157" t="s">
        <v>258</v>
      </c>
      <c r="U19" s="140"/>
      <c r="V19" s="140"/>
      <c r="W19" s="140"/>
      <c r="X19" s="140"/>
      <c r="Y19" s="140"/>
    </row>
    <row r="20" spans="1:25" s="1" customFormat="1" ht="14.25">
      <c r="A20" s="161" t="s">
        <v>124</v>
      </c>
      <c r="B20" s="157">
        <v>51</v>
      </c>
      <c r="C20" s="157" t="s">
        <v>259</v>
      </c>
      <c r="D20" s="145"/>
      <c r="E20" s="157" t="s">
        <v>60</v>
      </c>
      <c r="F20" s="162">
        <v>11.16</v>
      </c>
      <c r="G20" s="157" t="s">
        <v>127</v>
      </c>
      <c r="H20" s="158"/>
      <c r="I20" s="157" t="s">
        <v>128</v>
      </c>
      <c r="J20" s="159">
        <v>456</v>
      </c>
      <c r="K20" s="157" t="s">
        <v>260</v>
      </c>
      <c r="L20" s="157" t="s">
        <v>127</v>
      </c>
      <c r="M20" s="157" t="s">
        <v>261</v>
      </c>
      <c r="N20" s="159">
        <v>3</v>
      </c>
      <c r="O20" s="157" t="s">
        <v>128</v>
      </c>
      <c r="P20" s="157" t="s">
        <v>213</v>
      </c>
      <c r="Q20" s="162">
        <v>3.06</v>
      </c>
      <c r="R20" s="157" t="s">
        <v>70</v>
      </c>
      <c r="S20" s="143" t="s">
        <v>262</v>
      </c>
      <c r="T20" s="145"/>
      <c r="U20" s="140"/>
      <c r="V20" s="140"/>
      <c r="W20" s="140"/>
      <c r="X20" s="140"/>
      <c r="Y20" s="140"/>
    </row>
    <row r="21" spans="1:25" s="1" customFormat="1" ht="14.25">
      <c r="A21" s="15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5"/>
      <c r="S21" s="145"/>
      <c r="T21" s="145"/>
      <c r="U21" s="140"/>
      <c r="V21" s="140"/>
      <c r="W21" s="140"/>
      <c r="X21" s="140"/>
      <c r="Y21" s="140"/>
    </row>
    <row r="22" spans="1:25" s="1" customFormat="1" ht="14.25">
      <c r="A22" s="161" t="s">
        <v>83</v>
      </c>
      <c r="B22" s="157">
        <v>20</v>
      </c>
      <c r="C22" s="157" t="s">
        <v>263</v>
      </c>
      <c r="D22" s="145"/>
      <c r="E22" s="157" t="s">
        <v>60</v>
      </c>
      <c r="F22" s="162">
        <v>54.6</v>
      </c>
      <c r="G22" s="164" t="s">
        <v>265</v>
      </c>
      <c r="H22" s="164"/>
      <c r="I22" s="164"/>
      <c r="J22" s="164"/>
      <c r="K22" s="164" t="s">
        <v>266</v>
      </c>
      <c r="L22" s="164"/>
      <c r="M22" s="164"/>
      <c r="N22" s="164"/>
      <c r="O22" s="164"/>
      <c r="P22" s="157" t="s">
        <v>213</v>
      </c>
      <c r="Q22" s="162">
        <v>12.14</v>
      </c>
      <c r="R22" s="157" t="s">
        <v>70</v>
      </c>
      <c r="S22" s="143" t="s">
        <v>268</v>
      </c>
      <c r="T22" s="145"/>
      <c r="U22" s="140"/>
      <c r="V22" s="140"/>
      <c r="W22" s="140"/>
      <c r="X22" s="140"/>
      <c r="Y22" s="140"/>
    </row>
    <row r="23" spans="1:25" s="1" customFormat="1" ht="14.25">
      <c r="A23" s="161" t="s">
        <v>83</v>
      </c>
      <c r="B23" s="157">
        <v>20</v>
      </c>
      <c r="C23" s="157" t="s">
        <v>263</v>
      </c>
      <c r="D23" s="145"/>
      <c r="E23" s="157" t="s">
        <v>60</v>
      </c>
      <c r="F23" s="157"/>
      <c r="G23" s="157" t="s">
        <v>127</v>
      </c>
      <c r="H23" s="165"/>
      <c r="I23" s="157" t="s">
        <v>128</v>
      </c>
      <c r="J23" s="166">
        <v>22</v>
      </c>
      <c r="K23" s="167" t="s">
        <v>202</v>
      </c>
      <c r="L23" s="157" t="s">
        <v>127</v>
      </c>
      <c r="M23" s="157" t="s">
        <v>210</v>
      </c>
      <c r="N23" s="166">
        <v>1</v>
      </c>
      <c r="O23" s="157" t="s">
        <v>128</v>
      </c>
      <c r="P23" s="157" t="s">
        <v>213</v>
      </c>
      <c r="Q23" s="162">
        <v>12.14</v>
      </c>
      <c r="R23" s="157" t="s">
        <v>70</v>
      </c>
      <c r="S23" s="143" t="s">
        <v>268</v>
      </c>
      <c r="T23" s="145"/>
      <c r="U23" s="140"/>
      <c r="V23" s="140"/>
      <c r="W23" s="140"/>
      <c r="X23" s="140"/>
      <c r="Y23" s="140"/>
    </row>
    <row r="24" spans="1:25" s="1" customFormat="1" ht="14.25">
      <c r="A24" s="161" t="s">
        <v>83</v>
      </c>
      <c r="B24" s="157">
        <v>20</v>
      </c>
      <c r="C24" s="157" t="s">
        <v>263</v>
      </c>
      <c r="D24" s="145"/>
      <c r="E24" s="157" t="s">
        <v>60</v>
      </c>
      <c r="F24" s="157"/>
      <c r="G24" s="157" t="s">
        <v>127</v>
      </c>
      <c r="H24" s="165"/>
      <c r="I24" s="157" t="s">
        <v>128</v>
      </c>
      <c r="J24" s="166">
        <v>23</v>
      </c>
      <c r="K24" s="167" t="s">
        <v>196</v>
      </c>
      <c r="L24" s="157" t="s">
        <v>127</v>
      </c>
      <c r="M24" s="157" t="s">
        <v>210</v>
      </c>
      <c r="N24" s="166">
        <v>1</v>
      </c>
      <c r="O24" s="157" t="s">
        <v>128</v>
      </c>
      <c r="P24" s="157" t="s">
        <v>213</v>
      </c>
      <c r="Q24" s="162">
        <v>12.14</v>
      </c>
      <c r="R24" s="157" t="s">
        <v>70</v>
      </c>
      <c r="S24" s="143" t="s">
        <v>268</v>
      </c>
      <c r="T24" s="145"/>
      <c r="U24" s="140"/>
      <c r="V24" s="140"/>
      <c r="W24" s="140"/>
      <c r="X24" s="140"/>
      <c r="Y24" s="140"/>
    </row>
    <row r="25" spans="1:25" s="1" customFormat="1" ht="14.25">
      <c r="A25" s="161" t="s">
        <v>83</v>
      </c>
      <c r="B25" s="157">
        <v>20</v>
      </c>
      <c r="C25" s="157" t="s">
        <v>263</v>
      </c>
      <c r="D25" s="145"/>
      <c r="E25" s="157" t="s">
        <v>60</v>
      </c>
      <c r="F25" s="157"/>
      <c r="G25" s="157" t="s">
        <v>127</v>
      </c>
      <c r="H25" s="165"/>
      <c r="I25" s="157" t="s">
        <v>128</v>
      </c>
      <c r="J25" s="166">
        <v>25</v>
      </c>
      <c r="K25" s="167" t="s">
        <v>269</v>
      </c>
      <c r="L25" s="157" t="s">
        <v>127</v>
      </c>
      <c r="M25" s="157" t="s">
        <v>210</v>
      </c>
      <c r="N25" s="166">
        <v>1</v>
      </c>
      <c r="O25" s="157" t="s">
        <v>128</v>
      </c>
      <c r="P25" s="157" t="s">
        <v>213</v>
      </c>
      <c r="Q25" s="162">
        <v>12.14</v>
      </c>
      <c r="R25" s="157" t="s">
        <v>70</v>
      </c>
      <c r="S25" s="143" t="s">
        <v>268</v>
      </c>
      <c r="T25" s="145"/>
      <c r="U25" s="140"/>
      <c r="V25" s="140"/>
      <c r="W25" s="140"/>
      <c r="X25" s="140"/>
      <c r="Y25" s="140"/>
    </row>
    <row r="26" spans="1:25" s="1" customFormat="1" ht="14.25">
      <c r="A26" s="161" t="s">
        <v>83</v>
      </c>
      <c r="B26" s="157">
        <v>20</v>
      </c>
      <c r="C26" s="157" t="s">
        <v>263</v>
      </c>
      <c r="D26" s="145"/>
      <c r="E26" s="157" t="s">
        <v>60</v>
      </c>
      <c r="F26" s="157"/>
      <c r="G26" s="157" t="s">
        <v>127</v>
      </c>
      <c r="H26" s="165"/>
      <c r="I26" s="157" t="s">
        <v>128</v>
      </c>
      <c r="J26" s="166">
        <v>21</v>
      </c>
      <c r="K26" s="167" t="s">
        <v>270</v>
      </c>
      <c r="L26" s="157" t="s">
        <v>127</v>
      </c>
      <c r="M26" s="157" t="s">
        <v>210</v>
      </c>
      <c r="N26" s="166">
        <v>1</v>
      </c>
      <c r="O26" s="157" t="s">
        <v>128</v>
      </c>
      <c r="P26" s="157" t="s">
        <v>213</v>
      </c>
      <c r="Q26" s="162">
        <v>12.14</v>
      </c>
      <c r="R26" s="157" t="s">
        <v>70</v>
      </c>
      <c r="S26" s="143" t="s">
        <v>268</v>
      </c>
      <c r="T26" s="145"/>
      <c r="U26" s="140"/>
      <c r="V26" s="140"/>
      <c r="W26" s="140"/>
      <c r="X26" s="140"/>
      <c r="Y26" s="140"/>
    </row>
    <row r="27" spans="1:25" s="1" customFormat="1" ht="14.25">
      <c r="A27" s="161" t="s">
        <v>83</v>
      </c>
      <c r="B27" s="157">
        <v>20</v>
      </c>
      <c r="C27" s="157" t="s">
        <v>263</v>
      </c>
      <c r="D27" s="145"/>
      <c r="E27" s="157" t="s">
        <v>60</v>
      </c>
      <c r="F27" s="157"/>
      <c r="G27" s="157" t="s">
        <v>127</v>
      </c>
      <c r="H27" s="165"/>
      <c r="I27" s="157" t="s">
        <v>128</v>
      </c>
      <c r="J27" s="166">
        <v>28</v>
      </c>
      <c r="K27" s="167" t="s">
        <v>271</v>
      </c>
      <c r="L27" s="157" t="s">
        <v>127</v>
      </c>
      <c r="M27" s="157" t="s">
        <v>210</v>
      </c>
      <c r="N27" s="166">
        <v>2</v>
      </c>
      <c r="O27" s="157" t="s">
        <v>128</v>
      </c>
      <c r="P27" s="157" t="s">
        <v>213</v>
      </c>
      <c r="Q27" s="162">
        <v>12.14</v>
      </c>
      <c r="R27" s="157" t="s">
        <v>70</v>
      </c>
      <c r="S27" s="143" t="s">
        <v>268</v>
      </c>
      <c r="T27" s="145"/>
      <c r="U27" s="140"/>
      <c r="V27" s="140"/>
      <c r="W27" s="140"/>
      <c r="X27" s="140"/>
      <c r="Y27" s="140"/>
    </row>
    <row r="28" spans="1:25" s="1" customFormat="1" ht="14.25">
      <c r="A28" s="161" t="s">
        <v>83</v>
      </c>
      <c r="B28" s="157">
        <v>20</v>
      </c>
      <c r="C28" s="157" t="s">
        <v>263</v>
      </c>
      <c r="D28" s="145"/>
      <c r="E28" s="157" t="s">
        <v>60</v>
      </c>
      <c r="F28" s="157"/>
      <c r="G28" s="157" t="s">
        <v>127</v>
      </c>
      <c r="H28" s="165"/>
      <c r="I28" s="157" t="s">
        <v>128</v>
      </c>
      <c r="J28" s="166">
        <v>29</v>
      </c>
      <c r="K28" s="167" t="s">
        <v>272</v>
      </c>
      <c r="L28" s="157" t="s">
        <v>127</v>
      </c>
      <c r="M28" s="157" t="s">
        <v>210</v>
      </c>
      <c r="N28" s="166">
        <v>2</v>
      </c>
      <c r="O28" s="157" t="s">
        <v>128</v>
      </c>
      <c r="P28" s="157" t="s">
        <v>213</v>
      </c>
      <c r="Q28" s="162">
        <v>12.14</v>
      </c>
      <c r="R28" s="157" t="s">
        <v>70</v>
      </c>
      <c r="S28" s="143" t="s">
        <v>268</v>
      </c>
      <c r="T28" s="145"/>
      <c r="U28" s="140"/>
      <c r="V28" s="140"/>
      <c r="W28" s="140"/>
      <c r="X28" s="140"/>
      <c r="Y28" s="140"/>
    </row>
    <row r="29" spans="1:25" s="1" customFormat="1" ht="14.25">
      <c r="A29" s="161"/>
      <c r="B29" s="157"/>
      <c r="C29" s="157"/>
      <c r="D29" s="145"/>
      <c r="E29" s="157"/>
      <c r="F29" s="157"/>
      <c r="G29" s="157"/>
      <c r="H29" s="165"/>
      <c r="I29" s="157"/>
      <c r="J29" s="157"/>
      <c r="K29" s="157"/>
      <c r="L29" s="157"/>
      <c r="M29" s="157"/>
      <c r="N29" s="157"/>
      <c r="O29" s="157"/>
      <c r="P29" s="157"/>
      <c r="Q29" s="162"/>
      <c r="R29" s="157"/>
      <c r="S29" s="143"/>
      <c r="T29" s="157"/>
      <c r="U29" s="140"/>
      <c r="V29" s="140"/>
      <c r="W29" s="140"/>
      <c r="X29" s="140"/>
      <c r="Y29" s="140"/>
    </row>
    <row r="30" spans="1:25" s="1" customFormat="1" ht="14.25">
      <c r="A30" s="161"/>
      <c r="B30" s="157"/>
      <c r="C30" s="157"/>
      <c r="D30" s="145"/>
      <c r="E30" s="157"/>
      <c r="F30" s="157"/>
      <c r="G30" s="157"/>
      <c r="H30" s="165"/>
      <c r="I30" s="157"/>
      <c r="J30" s="157"/>
      <c r="K30" s="157"/>
      <c r="L30" s="157"/>
      <c r="M30" s="157"/>
      <c r="N30" s="157"/>
      <c r="O30" s="157"/>
      <c r="P30" s="157"/>
      <c r="Q30" s="162"/>
      <c r="R30" s="157"/>
      <c r="S30" s="143"/>
      <c r="T30" s="145"/>
      <c r="U30" s="140"/>
      <c r="V30" s="140"/>
      <c r="W30" s="140"/>
      <c r="X30" s="140"/>
      <c r="Y30" s="140"/>
    </row>
    <row r="31" spans="1:25" s="1" customFormat="1" ht="14.25">
      <c r="A31" s="140"/>
      <c r="B31" s="142" t="s">
        <v>273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1"/>
      <c r="R31" s="140"/>
      <c r="S31" s="140"/>
      <c r="T31" s="140"/>
      <c r="U31" s="140"/>
      <c r="V31" s="140"/>
      <c r="W31" s="140"/>
      <c r="X31" s="140"/>
      <c r="Y31" s="140"/>
    </row>
    <row r="33" spans="1:25" s="1" customFormat="1" ht="14.25">
      <c r="A33" s="140" t="s">
        <v>160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0"/>
      <c r="S33" s="140"/>
      <c r="T33" s="140"/>
      <c r="U33" s="140"/>
      <c r="V33" s="140"/>
      <c r="W33" s="140"/>
      <c r="X33" s="140"/>
      <c r="Y33" s="140"/>
    </row>
    <row r="34" spans="1:25" s="1" customFormat="1" ht="14.25">
      <c r="A34" s="140"/>
      <c r="B34" s="140" t="s">
        <v>274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0"/>
      <c r="S34" s="140"/>
      <c r="T34" s="140"/>
      <c r="U34" s="140"/>
      <c r="V34" s="140"/>
      <c r="W34" s="140"/>
      <c r="X34" s="140"/>
      <c r="Y34" s="140"/>
    </row>
    <row r="35" spans="1:25" s="1" customFormat="1" ht="14.25">
      <c r="A35" s="140" t="s">
        <v>163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140"/>
      <c r="S35" s="140"/>
      <c r="T35" s="140"/>
      <c r="U35" s="140"/>
      <c r="V35" s="140"/>
      <c r="W35" s="140"/>
      <c r="X35" s="140"/>
      <c r="Y35" s="140"/>
    </row>
    <row r="36" spans="1:25" s="1" customFormat="1" ht="14.25">
      <c r="A36" s="140" t="s">
        <v>267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140"/>
      <c r="S36" s="140"/>
      <c r="T36" s="140"/>
      <c r="U36" s="140"/>
      <c r="V36" s="140"/>
      <c r="W36" s="140"/>
      <c r="X36" s="140"/>
      <c r="Y36" s="140"/>
    </row>
    <row r="37" spans="1:25" s="1" customFormat="1" ht="14.25">
      <c r="A37" s="140"/>
      <c r="B37" s="140" t="s">
        <v>275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140"/>
      <c r="S37" s="140"/>
      <c r="T37" s="140"/>
      <c r="U37" s="140"/>
      <c r="V37" s="140"/>
      <c r="W37" s="140"/>
      <c r="X37" s="140"/>
      <c r="Y37" s="140"/>
    </row>
    <row r="38" spans="1:25" s="1" customFormat="1" ht="14.25">
      <c r="A38" s="140" t="s">
        <v>276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140"/>
      <c r="S38" s="140"/>
      <c r="T38" s="140"/>
      <c r="U38" s="140"/>
      <c r="V38" s="140"/>
      <c r="W38" s="140"/>
      <c r="X38" s="140"/>
      <c r="Y38" s="140"/>
    </row>
    <row r="39" spans="1:25" s="1" customFormat="1" ht="14.25">
      <c r="A39" s="140" t="s">
        <v>277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1"/>
      <c r="R39" s="140"/>
      <c r="S39" s="140"/>
      <c r="T39" s="140"/>
      <c r="U39" s="140"/>
      <c r="V39" s="140"/>
      <c r="W39" s="140"/>
      <c r="X39" s="140"/>
      <c r="Y39" s="140"/>
    </row>
    <row r="40" spans="1:25" s="1" customFormat="1" ht="14.25">
      <c r="A40" s="140" t="s">
        <v>255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1"/>
      <c r="R40" s="140"/>
      <c r="S40" s="140"/>
      <c r="T40" s="140"/>
      <c r="U40" s="140"/>
      <c r="V40" s="140"/>
      <c r="W40" s="140"/>
      <c r="X40" s="140"/>
      <c r="Y40" s="140"/>
    </row>
    <row r="42" spans="1:25" s="1" customFormat="1" ht="14.25">
      <c r="A42" s="140"/>
      <c r="B42" s="142" t="s">
        <v>201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1"/>
      <c r="R42" s="140"/>
      <c r="S42" s="140"/>
      <c r="T42" s="140"/>
      <c r="U42" s="140"/>
      <c r="V42" s="140"/>
      <c r="W42" s="140"/>
      <c r="X42" s="140"/>
      <c r="Y42" s="140"/>
    </row>
    <row r="44" spans="1:25" s="1" customFormat="1" ht="14.25">
      <c r="A44" s="140" t="s">
        <v>278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1"/>
      <c r="R44" s="140"/>
      <c r="S44" s="140"/>
      <c r="T44" s="140"/>
      <c r="U44" s="140"/>
      <c r="V44" s="140"/>
      <c r="W44" s="140"/>
      <c r="X44" s="140"/>
      <c r="Y44" s="140"/>
    </row>
    <row r="45" spans="1:25" s="1" customFormat="1" ht="14.25">
      <c r="A45" s="140" t="s">
        <v>114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40"/>
      <c r="S45" s="140"/>
      <c r="T45" s="140"/>
      <c r="U45" s="140"/>
      <c r="V45" s="140"/>
      <c r="W45" s="140"/>
      <c r="X45" s="140"/>
      <c r="Y45" s="140"/>
    </row>
    <row r="46" spans="1:25" s="1" customFormat="1" ht="14.25">
      <c r="A46" s="140" t="s">
        <v>279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1"/>
      <c r="R46" s="140"/>
      <c r="S46" s="140"/>
      <c r="T46" s="140"/>
      <c r="U46" s="140"/>
      <c r="V46" s="140"/>
      <c r="W46" s="140"/>
      <c r="X46" s="140"/>
      <c r="Y46" s="140"/>
    </row>
    <row r="48" spans="1:25" s="1" customFormat="1" ht="14.25">
      <c r="A48" s="140"/>
      <c r="B48" s="142" t="s">
        <v>280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1"/>
      <c r="R48" s="140"/>
      <c r="S48" s="140"/>
      <c r="T48" s="140"/>
      <c r="U48" s="140"/>
      <c r="V48" s="140"/>
      <c r="W48" s="140"/>
      <c r="X48" s="140"/>
      <c r="Y48" s="140"/>
    </row>
    <row r="50" spans="1:25" s="1" customFormat="1" ht="14.25">
      <c r="A50" s="140" t="s">
        <v>215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1"/>
      <c r="R50" s="140"/>
      <c r="S50" s="140"/>
      <c r="T50" s="140"/>
      <c r="U50" s="140"/>
      <c r="V50" s="140"/>
      <c r="W50" s="140"/>
      <c r="X50" s="140"/>
      <c r="Y50" s="140"/>
    </row>
    <row r="51" spans="1:25" s="1" customFormat="1" ht="14.25">
      <c r="A51" s="140" t="s">
        <v>226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  <c r="R51" s="140"/>
      <c r="S51" s="140"/>
      <c r="T51" s="140"/>
      <c r="U51" s="140"/>
      <c r="V51" s="140"/>
      <c r="W51" s="140"/>
      <c r="X51" s="140"/>
      <c r="Y51" s="140"/>
    </row>
    <row r="52" spans="1:25" s="1" customFormat="1" ht="14.25">
      <c r="A52" s="140" t="s">
        <v>246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140"/>
      <c r="S52" s="140"/>
      <c r="T52" s="140"/>
      <c r="U52" s="140"/>
      <c r="V52" s="140"/>
      <c r="W52" s="140"/>
      <c r="X52" s="140"/>
      <c r="Y52" s="140"/>
    </row>
    <row r="53" spans="1:25" s="1" customFormat="1" ht="14.25">
      <c r="A53" s="140" t="s">
        <v>281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  <c r="R53" s="140"/>
      <c r="S53" s="140"/>
      <c r="T53" s="140"/>
      <c r="U53" s="140"/>
      <c r="V53" s="140"/>
      <c r="W53" s="140"/>
      <c r="X53" s="140"/>
      <c r="Y53" s="140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9.77734375" style="168" customWidth="1"/>
    <col min="3" max="3" width="6.10546875" style="0" customWidth="1"/>
    <col min="4" max="4" width="15.77734375" style="168" customWidth="1"/>
    <col min="5" max="5" width="6.77734375" style="0" customWidth="1"/>
    <col min="6" max="7" width="2.77734375" style="0" customWidth="1"/>
    <col min="8" max="8" width="6.10546875" style="0" customWidth="1"/>
    <col min="9" max="9" width="15.77734375" style="168" customWidth="1"/>
    <col min="10" max="10" width="6.77734375" style="0" customWidth="1"/>
    <col min="11" max="12" width="2.77734375" style="0" customWidth="1"/>
  </cols>
  <sheetData>
    <row r="1" ht="18.75">
      <c r="I1" s="169" t="s">
        <v>135</v>
      </c>
    </row>
    <row r="2" spans="8:9" ht="15" customHeight="1">
      <c r="H2" s="170"/>
      <c r="I2" s="170" t="s">
        <v>282</v>
      </c>
    </row>
    <row r="3" spans="8:12" ht="15">
      <c r="H3" s="11"/>
      <c r="I3" s="11"/>
      <c r="L3" s="11"/>
    </row>
    <row r="4" spans="2:3" ht="20.25">
      <c r="B4" s="171" t="str">
        <f>"　　　第　"&amp;'基礎データ'!E32&amp;"　回　石川県中学校陸上競技大会　選手申込［学校］一覧表"</f>
        <v>　　　第　　回　石川県中学校陸上競技大会　選手申込［学校］一覧表</v>
      </c>
      <c r="C4" s="172"/>
    </row>
    <row r="5" spans="5:9" ht="15">
      <c r="E5" s="21"/>
      <c r="F5" s="21"/>
      <c r="G5" s="21"/>
      <c r="I5" s="69"/>
    </row>
    <row r="6" spans="2:12" ht="15" customHeight="1">
      <c r="B6" s="173">
        <f>'基礎データ'!E22</f>
        <v>0</v>
      </c>
      <c r="C6" s="5" t="s">
        <v>85</v>
      </c>
      <c r="D6" s="174">
        <f>'基礎データ'!E24</f>
        <v>0</v>
      </c>
      <c r="E6" s="175" t="s">
        <v>0</v>
      </c>
      <c r="F6" s="21"/>
      <c r="G6" s="21"/>
      <c r="H6" s="176" t="s">
        <v>217</v>
      </c>
      <c r="I6" s="174">
        <f>'基礎データ'!E26</f>
        <v>0</v>
      </c>
      <c r="J6" s="395" t="s">
        <v>339</v>
      </c>
      <c r="K6" s="395"/>
      <c r="L6" s="395"/>
    </row>
    <row r="7" spans="2:12" ht="15">
      <c r="B7" s="69"/>
      <c r="C7" s="21"/>
      <c r="D7" s="69"/>
      <c r="E7" s="21"/>
      <c r="F7" s="21"/>
      <c r="G7" s="21"/>
      <c r="H7" s="177" t="s">
        <v>283</v>
      </c>
      <c r="I7" s="178">
        <f>'基礎データ'!E27</f>
        <v>0</v>
      </c>
      <c r="J7" s="395"/>
      <c r="K7" s="395"/>
      <c r="L7" s="395"/>
    </row>
    <row r="8" spans="1:12" ht="15">
      <c r="A8" s="176"/>
      <c r="B8" s="392" t="s">
        <v>6</v>
      </c>
      <c r="C8" s="393"/>
      <c r="D8" s="179" t="str">
        <f>'基礎データ'!E30</f>
        <v>０８０</v>
      </c>
      <c r="E8" s="21"/>
      <c r="F8" s="21"/>
      <c r="G8" s="180"/>
      <c r="H8" s="176" t="s">
        <v>284</v>
      </c>
      <c r="I8" s="174">
        <f>'基礎データ'!E28</f>
        <v>0</v>
      </c>
      <c r="J8" s="396" t="str">
        <f>"任命権者"&amp;"("&amp;'基礎データ'!E29&amp;")"</f>
        <v>任命権者()</v>
      </c>
      <c r="K8" s="396">
        <f>'基礎データ'!G28</f>
        <v>0</v>
      </c>
      <c r="L8" s="396">
        <f>'基礎データ'!H28</f>
        <v>0</v>
      </c>
    </row>
    <row r="9" spans="2:12" ht="12" customHeight="1">
      <c r="B9" s="394" t="s">
        <v>285</v>
      </c>
      <c r="C9" s="393"/>
      <c r="D9" s="69"/>
      <c r="E9" s="21"/>
      <c r="F9" s="21"/>
      <c r="G9" s="21"/>
      <c r="I9" s="69"/>
      <c r="J9" s="21"/>
      <c r="K9" s="21"/>
      <c r="L9" s="21"/>
    </row>
    <row r="10" spans="2:12" ht="15">
      <c r="B10" s="181"/>
      <c r="C10" s="21"/>
      <c r="D10" s="175" t="s">
        <v>200</v>
      </c>
      <c r="E10" s="182"/>
      <c r="F10" s="183" t="s">
        <v>222</v>
      </c>
      <c r="G10" s="21"/>
      <c r="H10" s="175" t="s">
        <v>286</v>
      </c>
      <c r="I10" s="176"/>
      <c r="J10" s="21"/>
      <c r="K10" s="21"/>
      <c r="L10" s="21"/>
    </row>
    <row r="11" spans="3:12" ht="15" customHeight="1">
      <c r="C11" s="21"/>
      <c r="E11" s="21"/>
      <c r="G11" s="21"/>
      <c r="J11" s="12" t="s">
        <v>289</v>
      </c>
      <c r="L11" s="21"/>
    </row>
    <row r="12" spans="1:12" ht="15">
      <c r="A12" s="180" t="s">
        <v>290</v>
      </c>
      <c r="B12" s="69"/>
      <c r="C12" s="21"/>
      <c r="D12" s="69"/>
      <c r="E12" s="21"/>
      <c r="F12" s="21"/>
      <c r="G12" s="21"/>
      <c r="H12" s="21"/>
      <c r="I12" s="69"/>
      <c r="J12" s="21"/>
      <c r="K12" s="21"/>
      <c r="L12" s="21"/>
    </row>
    <row r="13" spans="1:13" s="168" customFormat="1" ht="12" customHeight="1">
      <c r="A13" s="184"/>
      <c r="B13" s="185"/>
      <c r="C13" s="186"/>
      <c r="D13" s="187" t="s">
        <v>291</v>
      </c>
      <c r="E13" s="188"/>
      <c r="F13" s="189"/>
      <c r="G13" s="190"/>
      <c r="H13" s="191"/>
      <c r="I13" s="187" t="s">
        <v>291</v>
      </c>
      <c r="J13" s="188"/>
      <c r="K13" s="189"/>
      <c r="L13" s="192"/>
      <c r="M13" s="69"/>
    </row>
    <row r="14" spans="1:13" s="168" customFormat="1" ht="18" customHeight="1">
      <c r="A14" s="193"/>
      <c r="B14" s="194" t="s">
        <v>292</v>
      </c>
      <c r="C14" s="195" t="s">
        <v>293</v>
      </c>
      <c r="D14" s="196" t="s">
        <v>294</v>
      </c>
      <c r="E14" s="197" t="s">
        <v>90</v>
      </c>
      <c r="F14" s="198" t="s">
        <v>295</v>
      </c>
      <c r="G14" s="199" t="s">
        <v>296</v>
      </c>
      <c r="H14" s="200" t="s">
        <v>293</v>
      </c>
      <c r="I14" s="196" t="s">
        <v>294</v>
      </c>
      <c r="J14" s="197" t="s">
        <v>90</v>
      </c>
      <c r="K14" s="198" t="s">
        <v>295</v>
      </c>
      <c r="L14" s="201" t="s">
        <v>296</v>
      </c>
      <c r="M14" s="69"/>
    </row>
    <row r="15" spans="1:13" ht="12" customHeight="1">
      <c r="A15" s="202"/>
      <c r="B15" s="203"/>
      <c r="C15" s="204"/>
      <c r="D15" s="205">
        <f>IF(C16="","",VLOOKUP(C16,'出場種目票'!$B$103:$K$152,10))</f>
      </c>
      <c r="E15" s="206"/>
      <c r="F15" s="207"/>
      <c r="G15" s="208"/>
      <c r="H15" s="209"/>
      <c r="I15" s="210">
        <f>IF(H16="","",VLOOKUP(H16,'出場種目票'!$B$103:$K$152,10))</f>
      </c>
      <c r="J15" s="206"/>
      <c r="K15" s="207"/>
      <c r="L15" s="211"/>
      <c r="M15" s="21"/>
    </row>
    <row r="16" spans="1:13" ht="18" customHeight="1">
      <c r="A16" s="212"/>
      <c r="B16" s="213" t="s">
        <v>297</v>
      </c>
      <c r="C16" s="214">
        <f>IF('出場種目票'!J2="","",'出場種目票'!J2)</f>
      </c>
      <c r="D16" s="215">
        <f>IF(C16="","",VLOOKUP(C16,'出場種目票'!$B$103:$K$152,2))</f>
      </c>
      <c r="E16" s="216">
        <f>IF(C16="","",VLOOKUP(C16,'出場種目票'!$B$103:$K$152,4))</f>
      </c>
      <c r="F16" s="182">
        <f>IF(C16="","",VLOOKUP(C16,'出場種目票'!$B$103:$K$152,5))</f>
      </c>
      <c r="G16" s="217" t="s">
        <v>296</v>
      </c>
      <c r="H16" s="218">
        <f>IF('出場種目票'!J3="","",'出場種目票'!J3)</f>
      </c>
      <c r="I16" s="215">
        <f>IF(H16="","",VLOOKUP(H16,'出場種目票'!$B$103:$K$152,2))</f>
      </c>
      <c r="J16" s="216">
        <f>IF(H16="","",VLOOKUP(H16,'出場種目票'!$B$103:$K$152,4))</f>
      </c>
      <c r="K16" s="182">
        <f>IF(H16="","",VLOOKUP(H16,'出場種目票'!$B$103:$K$152,5))</f>
      </c>
      <c r="L16" s="219" t="s">
        <v>296</v>
      </c>
      <c r="M16" s="21"/>
    </row>
    <row r="17" spans="1:13" ht="12" customHeight="1">
      <c r="A17" s="212"/>
      <c r="B17" s="220"/>
      <c r="C17" s="221"/>
      <c r="D17" s="210">
        <f>IF(C18="","",VLOOKUP(C18,'出場種目票'!$B$103:$K$152,10))</f>
      </c>
      <c r="E17" s="222"/>
      <c r="F17" s="223"/>
      <c r="G17" s="224"/>
      <c r="H17" s="225"/>
      <c r="I17" s="210">
        <f>IF(H18="","",VLOOKUP(H18,'出場種目票'!$B$103:$K$152,10))</f>
      </c>
      <c r="J17" s="222"/>
      <c r="K17" s="223"/>
      <c r="L17" s="211"/>
      <c r="M17" s="21"/>
    </row>
    <row r="18" spans="1:13" ht="18" customHeight="1">
      <c r="A18" s="212"/>
      <c r="B18" s="213" t="s">
        <v>298</v>
      </c>
      <c r="C18" s="214">
        <f>IF('出場種目票'!J4="","",'出場種目票'!J4)</f>
      </c>
      <c r="D18" s="215">
        <f>IF(C18="","",VLOOKUP(C18,'出場種目票'!$B$103:$K$152,2))</f>
      </c>
      <c r="E18" s="216">
        <f>IF(C18="","",VLOOKUP(C18,'出場種目票'!$B$103:$K$152,4))</f>
      </c>
      <c r="F18" s="182">
        <f>IF(C18="","",VLOOKUP(C18,'出場種目票'!$B$103:$K$152,5))</f>
      </c>
      <c r="G18" s="217" t="s">
        <v>296</v>
      </c>
      <c r="H18" s="218">
        <f>IF('出場種目票'!J5="","",'出場種目票'!J5)</f>
      </c>
      <c r="I18" s="215">
        <f>IF(H18="","",VLOOKUP(H18,'出場種目票'!$B$103:$K$152,2))</f>
      </c>
      <c r="J18" s="216">
        <f>IF(H18="","",VLOOKUP(H18,'出場種目票'!$B$103:$K$152,4))</f>
      </c>
      <c r="K18" s="182">
        <f>IF(H18="","",VLOOKUP(H18,'出場種目票'!$B$103:$K$152,5))</f>
      </c>
      <c r="L18" s="219" t="s">
        <v>296</v>
      </c>
      <c r="M18" s="21"/>
    </row>
    <row r="19" spans="1:13" ht="12" customHeight="1">
      <c r="A19" s="212"/>
      <c r="B19" s="220"/>
      <c r="C19" s="221"/>
      <c r="D19" s="210">
        <f>IF(C20="","",VLOOKUP(C20,'出場種目票'!$B$103:$K$152,10))</f>
      </c>
      <c r="E19" s="222"/>
      <c r="F19" s="223"/>
      <c r="G19" s="224"/>
      <c r="H19" s="225"/>
      <c r="I19" s="210">
        <f>IF(H20="","",VLOOKUP(H20,'出場種目票'!$B$103:$K$152,10))</f>
      </c>
      <c r="J19" s="222"/>
      <c r="K19" s="223"/>
      <c r="L19" s="211"/>
      <c r="M19" s="21"/>
    </row>
    <row r="20" spans="1:13" ht="18" customHeight="1">
      <c r="A20" s="212"/>
      <c r="B20" s="213" t="s">
        <v>111</v>
      </c>
      <c r="C20" s="214">
        <f>IF('出場種目票'!J6="","",'出場種目票'!J6)</f>
      </c>
      <c r="D20" s="215">
        <f>IF(C20="","",VLOOKUP(C20,'出場種目票'!$B$103:$K$152,2))</f>
      </c>
      <c r="E20" s="216">
        <f>IF(C20="","",VLOOKUP(C20,'出場種目票'!$B$103:$K$152,4))</f>
      </c>
      <c r="F20" s="182">
        <f>IF(C20="","",VLOOKUP(C20,'出場種目票'!$B$103:$K$152,5))</f>
      </c>
      <c r="G20" s="217" t="s">
        <v>296</v>
      </c>
      <c r="H20" s="218">
        <f>IF('出場種目票'!J7="","",'出場種目票'!J7)</f>
      </c>
      <c r="I20" s="215">
        <f>IF(H20="","",VLOOKUP(H20,'出場種目票'!$B$103:$K$152,2))</f>
      </c>
      <c r="J20" s="216">
        <f>IF(H20="","",VLOOKUP(H20,'出場種目票'!$B$103:$K$152,4))</f>
      </c>
      <c r="K20" s="182">
        <f>IF(H20="","",VLOOKUP(H20,'出場種目票'!$B$103:$K$152,5))</f>
      </c>
      <c r="L20" s="219" t="s">
        <v>296</v>
      </c>
      <c r="M20" s="21"/>
    </row>
    <row r="21" spans="1:13" ht="12" customHeight="1">
      <c r="A21" s="212"/>
      <c r="B21" s="220"/>
      <c r="C21" s="221"/>
      <c r="D21" s="210">
        <f>IF(C22="","",VLOOKUP(C22,'出場種目票'!$B$103:$K$152,10))</f>
      </c>
      <c r="E21" s="222"/>
      <c r="F21" s="223"/>
      <c r="G21" s="224"/>
      <c r="H21" s="225"/>
      <c r="I21" s="210">
        <f>IF(H22="","",VLOOKUP(H22,'出場種目票'!$B$103:$K$152,10))</f>
      </c>
      <c r="J21" s="222"/>
      <c r="K21" s="223"/>
      <c r="L21" s="211"/>
      <c r="M21" s="21"/>
    </row>
    <row r="22" spans="1:13" ht="18" customHeight="1">
      <c r="A22" s="212"/>
      <c r="B22" s="213" t="s">
        <v>299</v>
      </c>
      <c r="C22" s="214">
        <f>IF('出場種目票'!J8="","",'出場種目票'!J8)</f>
      </c>
      <c r="D22" s="215">
        <f>IF(C22="","",VLOOKUP(C22,'出場種目票'!$B$103:$K$152,2))</f>
      </c>
      <c r="E22" s="216">
        <f>IF(C22="","",VLOOKUP(C22,'出場種目票'!$B$103:$K$152,4))</f>
      </c>
      <c r="F22" s="182">
        <f>IF(C22="","",VLOOKUP(C22,'出場種目票'!$B$103:$K$152,5))</f>
      </c>
      <c r="G22" s="217" t="s">
        <v>296</v>
      </c>
      <c r="H22" s="218">
        <f>IF('出場種目票'!J9="","",'出場種目票'!J9)</f>
      </c>
      <c r="I22" s="215">
        <f>IF(H22="","",VLOOKUP(H22,'出場種目票'!$B$103:$K$152,2))</f>
      </c>
      <c r="J22" s="216">
        <f>IF(H22="","",VLOOKUP(H22,'出場種目票'!$B$103:$K$152,4))</f>
      </c>
      <c r="K22" s="182">
        <f>IF(H22="","",VLOOKUP(H22,'出場種目票'!$B$103:$K$152,5))</f>
      </c>
      <c r="L22" s="219" t="s">
        <v>296</v>
      </c>
      <c r="M22" s="21"/>
    </row>
    <row r="23" spans="1:13" ht="12" customHeight="1">
      <c r="A23" s="212"/>
      <c r="B23" s="220"/>
      <c r="C23" s="221"/>
      <c r="D23" s="210">
        <f>IF(C24="","",VLOOKUP(C24,'出場種目票'!$B$103:$K$152,10))</f>
      </c>
      <c r="E23" s="222"/>
      <c r="F23" s="223"/>
      <c r="G23" s="224"/>
      <c r="H23" s="225"/>
      <c r="I23" s="210">
        <f>IF(H24="","",VLOOKUP(H24,'出場種目票'!$B$103:$K$152,10))</f>
      </c>
      <c r="J23" s="222"/>
      <c r="K23" s="223"/>
      <c r="L23" s="211"/>
      <c r="M23" s="21"/>
    </row>
    <row r="24" spans="1:13" ht="18" customHeight="1">
      <c r="A24" s="226"/>
      <c r="B24" s="213" t="s">
        <v>300</v>
      </c>
      <c r="C24" s="214">
        <f>IF('出場種目票'!J10="","",'出場種目票'!J10)</f>
      </c>
      <c r="D24" s="215">
        <f>IF(C24="","",VLOOKUP(C24,'出場種目票'!$B$103:$K$152,2))</f>
      </c>
      <c r="E24" s="216">
        <f>IF(C24="","",VLOOKUP(C24,'出場種目票'!$B$103:$K$152,4))</f>
      </c>
      <c r="F24" s="182">
        <f>IF(C24="","",VLOOKUP(C24,'出場種目票'!$B$103:$K$152,5))</f>
      </c>
      <c r="G24" s="217" t="s">
        <v>296</v>
      </c>
      <c r="H24" s="218">
        <f>IF('出場種目票'!J11="","",'出場種目票'!J11)</f>
      </c>
      <c r="I24" s="215">
        <f>IF(H24="","",VLOOKUP(H24,'出場種目票'!$B$103:$K$152,2))</f>
      </c>
      <c r="J24" s="216">
        <f>IF(H24="","",VLOOKUP(H24,'出場種目票'!$B$103:$K$152,4))</f>
      </c>
      <c r="K24" s="182">
        <f>IF(H24="","",VLOOKUP(H24,'出場種目票'!$B$103:$K$152,5))</f>
      </c>
      <c r="L24" s="219" t="s">
        <v>296</v>
      </c>
      <c r="M24" s="21"/>
    </row>
    <row r="25" spans="1:13" ht="12" customHeight="1">
      <c r="A25" s="212"/>
      <c r="B25" s="220"/>
      <c r="C25" s="221"/>
      <c r="D25" s="210">
        <f>IF(C26="","",VLOOKUP(C26,'出場種目票'!$B$103:$K$152,10))</f>
      </c>
      <c r="E25" s="222"/>
      <c r="F25" s="223"/>
      <c r="G25" s="224"/>
      <c r="H25" s="225"/>
      <c r="I25" s="210">
        <f>IF(H26="","",VLOOKUP(H26,'出場種目票'!$B$103:$K$152,10))</f>
      </c>
      <c r="J25" s="222"/>
      <c r="K25" s="223"/>
      <c r="L25" s="211"/>
      <c r="M25" s="21"/>
    </row>
    <row r="26" spans="1:13" ht="18" customHeight="1">
      <c r="A26" s="226" t="s">
        <v>301</v>
      </c>
      <c r="B26" s="213" t="s">
        <v>303</v>
      </c>
      <c r="C26" s="214">
        <f>IF('出場種目票'!J12="","",'出場種目票'!J12)</f>
      </c>
      <c r="D26" s="215">
        <f>IF(C26="","",VLOOKUP(C26,'出場種目票'!$B$103:$K$152,2))</f>
      </c>
      <c r="E26" s="216">
        <f>IF(C26="","",VLOOKUP(C26,'出場種目票'!$B$103:$K$152,4))</f>
      </c>
      <c r="F26" s="182">
        <f>IF(C26="","",VLOOKUP(C26,'出場種目票'!$B$103:$K$152,5))</f>
      </c>
      <c r="G26" s="217" t="s">
        <v>296</v>
      </c>
      <c r="H26" s="218">
        <f>IF('出場種目票'!J13="","",'出場種目票'!J13)</f>
      </c>
      <c r="I26" s="215">
        <f>IF(H26="","",VLOOKUP(H26,'出場種目票'!$B$103:$K$152,2))</f>
      </c>
      <c r="J26" s="216">
        <f>IF(H26="","",VLOOKUP(H26,'出場種目票'!$B$103:$K$152,4))</f>
      </c>
      <c r="K26" s="182">
        <f>IF(H26="","",VLOOKUP(H26,'出場種目票'!$B$103:$K$152,5))</f>
      </c>
      <c r="L26" s="219" t="s">
        <v>296</v>
      </c>
      <c r="M26" s="21"/>
    </row>
    <row r="27" spans="1:13" ht="12" customHeight="1">
      <c r="A27" s="212"/>
      <c r="B27" s="220"/>
      <c r="C27" s="221"/>
      <c r="D27" s="210">
        <f>IF(C28="","",VLOOKUP(C28,'出場種目票'!$B$103:$K$152,10))</f>
      </c>
      <c r="E27" s="222"/>
      <c r="F27" s="223"/>
      <c r="G27" s="224"/>
      <c r="H27" s="225"/>
      <c r="I27" s="210">
        <f>IF(H28="","",VLOOKUP(H28,'出場種目票'!$B$103:$K$152,10))</f>
      </c>
      <c r="J27" s="222"/>
      <c r="K27" s="223"/>
      <c r="L27" s="211"/>
      <c r="M27" s="21"/>
    </row>
    <row r="28" spans="1:13" ht="18" customHeight="1">
      <c r="A28" s="212"/>
      <c r="B28" s="213" t="s">
        <v>304</v>
      </c>
      <c r="C28" s="214">
        <f>IF('出場種目票'!J14="","",'出場種目票'!J14)</f>
      </c>
      <c r="D28" s="215">
        <f>IF(C28="","",VLOOKUP(C28,'出場種目票'!$B$103:$K$152,2))</f>
      </c>
      <c r="E28" s="216">
        <f>IF(C28="","",VLOOKUP(C28,'出場種目票'!$B$103:$K$152,4))</f>
      </c>
      <c r="F28" s="182">
        <f>IF(C28="","",VLOOKUP(C28,'出場種目票'!$B$103:$K$152,5))</f>
      </c>
      <c r="G28" s="217" t="s">
        <v>296</v>
      </c>
      <c r="H28" s="218">
        <f>IF('出場種目票'!J15="","",'出場種目票'!J15)</f>
      </c>
      <c r="I28" s="215">
        <f>IF(H28="","",VLOOKUP(H28,'出場種目票'!$B$103:$K$152,2))</f>
      </c>
      <c r="J28" s="216">
        <f>IF(H28="","",VLOOKUP(H28,'出場種目票'!$B$103:$K$152,4))</f>
      </c>
      <c r="K28" s="182">
        <f>IF(H28="","",VLOOKUP(H28,'出場種目票'!$B$103:$K$152,5))</f>
      </c>
      <c r="L28" s="219" t="s">
        <v>296</v>
      </c>
      <c r="M28" s="21"/>
    </row>
    <row r="29" spans="1:13" ht="12" customHeight="1">
      <c r="A29" s="212"/>
      <c r="B29" s="220"/>
      <c r="C29" s="221"/>
      <c r="D29" s="210">
        <f>IF(C30="","",VLOOKUP(C30,'出場種目票'!$B$103:$K$152,10))</f>
      </c>
      <c r="E29" s="222"/>
      <c r="F29" s="223"/>
      <c r="G29" s="224"/>
      <c r="H29" s="225"/>
      <c r="I29" s="210">
        <f>IF(H30="","",VLOOKUP(H30,'出場種目票'!$B$103:$K$152,10))</f>
      </c>
      <c r="J29" s="222"/>
      <c r="K29" s="223"/>
      <c r="L29" s="211"/>
      <c r="M29" s="21"/>
    </row>
    <row r="30" spans="1:13" ht="18" customHeight="1">
      <c r="A30" s="212"/>
      <c r="B30" s="213" t="s">
        <v>131</v>
      </c>
      <c r="C30" s="214">
        <f>IF('出場種目票'!J16="","",'出場種目票'!J16)</f>
      </c>
      <c r="D30" s="215">
        <f>IF(C30="","",VLOOKUP(C30,'出場種目票'!$B$103:$K$152,2))</f>
      </c>
      <c r="E30" s="216">
        <f>IF(C30="","",VLOOKUP(C30,'出場種目票'!$B$103:$K$152,4))</f>
      </c>
      <c r="F30" s="182">
        <f>IF(C30="","",VLOOKUP(C30,'出場種目票'!$B$103:$K$152,5))</f>
      </c>
      <c r="G30" s="217" t="s">
        <v>296</v>
      </c>
      <c r="H30" s="218">
        <f>IF('出場種目票'!J17="","",'出場種目票'!J17)</f>
      </c>
      <c r="I30" s="215">
        <f>IF(H30="","",VLOOKUP(H30,'出場種目票'!$B$103:$K$152,2))</f>
      </c>
      <c r="J30" s="216">
        <f>IF(H30="","",VLOOKUP(H30,'出場種目票'!$B$103:$K$152,4))</f>
      </c>
      <c r="K30" s="182">
        <f>IF(H30="","",VLOOKUP(H30,'出場種目票'!$B$103:$K$152,5))</f>
      </c>
      <c r="L30" s="219" t="s">
        <v>296</v>
      </c>
      <c r="M30" s="21"/>
    </row>
    <row r="31" spans="1:13" ht="12" customHeight="1">
      <c r="A31" s="212"/>
      <c r="B31" s="220"/>
      <c r="C31" s="221"/>
      <c r="D31" s="210">
        <f>IF(C32="","",VLOOKUP(C32,'出場種目票'!$B$103:$K$152,10))</f>
      </c>
      <c r="E31" s="222"/>
      <c r="F31" s="223"/>
      <c r="G31" s="224"/>
      <c r="H31" s="225"/>
      <c r="I31" s="210">
        <f>IF(H32="","",VLOOKUP(H32,'出場種目票'!$B$103:$K$152,10))</f>
      </c>
      <c r="J31" s="222"/>
      <c r="K31" s="223"/>
      <c r="L31" s="211"/>
      <c r="M31" s="21"/>
    </row>
    <row r="32" spans="1:13" ht="18" customHeight="1">
      <c r="A32" s="212"/>
      <c r="B32" s="227" t="s">
        <v>129</v>
      </c>
      <c r="C32" s="214">
        <f>IF('出場種目票'!J19="","",'出場種目票'!J19)</f>
      </c>
      <c r="D32" s="215">
        <f>IF(C32="","",VLOOKUP(C32,'出場種目票'!$B$103:$K$152,2))</f>
      </c>
      <c r="E32" s="216">
        <f>IF(C32="","",VLOOKUP(C32,'出場種目票'!$B$103:$K$152,4))</f>
      </c>
      <c r="F32" s="182">
        <f>IF(C32="","",VLOOKUP(C32,'出場種目票'!$B$103:$K$152,5))</f>
      </c>
      <c r="G32" s="217" t="s">
        <v>296</v>
      </c>
      <c r="H32" s="218">
        <f>IF('出場種目票'!J20="","",'出場種目票'!J20)</f>
      </c>
      <c r="I32" s="215">
        <f>IF(H32="","",VLOOKUP(H32,'出場種目票'!$B$103:$K$152,2))</f>
      </c>
      <c r="J32" s="216">
        <f>IF(H32="","",VLOOKUP(H32,'出場種目票'!$B$103:$K$152,4))</f>
      </c>
      <c r="K32" s="182">
        <f>IF(H32="","",VLOOKUP(H32,'出場種目票'!$B$103:$K$152,5))</f>
      </c>
      <c r="L32" s="219" t="s">
        <v>296</v>
      </c>
      <c r="M32" s="21"/>
    </row>
    <row r="33" spans="1:13" ht="12" customHeight="1">
      <c r="A33" s="212"/>
      <c r="B33" s="227"/>
      <c r="C33" s="228"/>
      <c r="D33" s="210">
        <f>IF(C34="","",VLOOKUP(C34,'出場種目票'!$B$103:$K$152,10))</f>
      </c>
      <c r="E33" s="206"/>
      <c r="F33" s="21"/>
      <c r="G33" s="229"/>
      <c r="H33" s="230"/>
      <c r="I33" s="210">
        <f>IF(H34="","",VLOOKUP(H34,'出場種目票'!$B$103:$K$152,10))</f>
      </c>
      <c r="J33" s="206"/>
      <c r="K33" s="21"/>
      <c r="L33" s="231"/>
      <c r="M33" s="21"/>
    </row>
    <row r="34" spans="1:13" ht="18" customHeight="1">
      <c r="A34" s="212"/>
      <c r="B34" s="232" t="s">
        <v>305</v>
      </c>
      <c r="C34" s="214">
        <f>IF('出場種目票'!J21="","",'出場種目票'!J21)</f>
      </c>
      <c r="D34" s="215">
        <f>IF(C34="","",VLOOKUP(C34,'出場種目票'!$B$103:$K$152,2))</f>
      </c>
      <c r="E34" s="216">
        <f>IF(C34="","",VLOOKUP(C34,'出場種目票'!$B$103:$K$152,4))</f>
      </c>
      <c r="F34" s="182">
        <f>IF(C34="","",VLOOKUP(C34,'出場種目票'!$B$103:$K$152,5))</f>
      </c>
      <c r="G34" s="217" t="s">
        <v>296</v>
      </c>
      <c r="H34" s="218">
        <f>IF('出場種目票'!J22="","",'出場種目票'!J22)</f>
      </c>
      <c r="I34" s="215">
        <f>IF(H34="","",VLOOKUP(H34,'出場種目票'!$B$103:$K$152,2))</f>
      </c>
      <c r="J34" s="216">
        <f>IF(H34="","",VLOOKUP(H34,'出場種目票'!$B$103:$K$152,4))</f>
      </c>
      <c r="K34" s="182">
        <f>IF(H34="","",VLOOKUP(H34,'出場種目票'!$B$103:$K$152,5))</f>
      </c>
      <c r="L34" s="219" t="s">
        <v>296</v>
      </c>
      <c r="M34" s="21"/>
    </row>
    <row r="35" spans="1:13" ht="12" customHeight="1">
      <c r="A35" s="212"/>
      <c r="B35" s="233"/>
      <c r="C35" s="221"/>
      <c r="D35" s="210">
        <f>IF(C36="","",VLOOKUP(C36,'出場種目票'!$B$103:$K$152,10))</f>
      </c>
      <c r="E35" s="222"/>
      <c r="F35" s="223"/>
      <c r="G35" s="224"/>
      <c r="H35" s="225"/>
      <c r="I35" s="210">
        <f>IF(H36="","",VLOOKUP(H36,'出場種目票'!$B$103:$K$152,10))</f>
      </c>
      <c r="J35" s="222"/>
      <c r="K35" s="223"/>
      <c r="L35" s="211"/>
      <c r="M35" s="21"/>
    </row>
    <row r="36" spans="1:13" ht="18" customHeight="1">
      <c r="A36" s="212"/>
      <c r="B36" s="234" t="s">
        <v>182</v>
      </c>
      <c r="C36" s="214">
        <f>IF('出場種目票'!J23="","",'出場種目票'!J23)</f>
      </c>
      <c r="D36" s="215">
        <f>IF(C36="","",VLOOKUP(C36,'出場種目票'!$B$103:$K$152,2))</f>
      </c>
      <c r="E36" s="216">
        <f>IF(C36="","",VLOOKUP(C36,'出場種目票'!$B$103:$K$152,4))</f>
      </c>
      <c r="F36" s="182">
        <f>IF(C36="","",VLOOKUP(C36,'出場種目票'!$B$103:$K$152,5))</f>
      </c>
      <c r="G36" s="217" t="s">
        <v>296</v>
      </c>
      <c r="H36" s="218">
        <f>IF('出場種目票'!J24="","",'出場種目票'!J24)</f>
      </c>
      <c r="I36" s="215">
        <f>IF(H36="","",VLOOKUP(H36,'出場種目票'!$B$103:$K$152,2))</f>
      </c>
      <c r="J36" s="216">
        <f>IF(H36="","",VLOOKUP(H36,'出場種目票'!$B$103:$K$152,4))</f>
      </c>
      <c r="K36" s="182">
        <f>IF(H36="","",VLOOKUP(H36,'出場種目票'!$B$103:$K$152,5))</f>
      </c>
      <c r="L36" s="219" t="s">
        <v>296</v>
      </c>
      <c r="M36" s="21"/>
    </row>
    <row r="37" spans="1:13" ht="12" customHeight="1">
      <c r="A37" s="212"/>
      <c r="B37" s="220"/>
      <c r="C37" s="221"/>
      <c r="D37" s="210">
        <f>IF(C38="","",VLOOKUP(C38,'出場種目票'!$B$103:$K$152,10))</f>
      </c>
      <c r="E37" s="222"/>
      <c r="F37" s="223"/>
      <c r="G37" s="224"/>
      <c r="H37" s="225"/>
      <c r="I37" s="210">
        <f>IF(H38="","",VLOOKUP(H38,'出場種目票'!$B$103:$K$152,10))</f>
      </c>
      <c r="J37" s="222"/>
      <c r="K37" s="223"/>
      <c r="L37" s="211"/>
      <c r="M37" s="21"/>
    </row>
    <row r="38" spans="1:13" ht="18" customHeight="1">
      <c r="A38" s="212"/>
      <c r="B38" s="227" t="s">
        <v>129</v>
      </c>
      <c r="C38" s="214">
        <f>IF('出場種目票'!J26="","",'出場種目票'!J26)</f>
      </c>
      <c r="D38" s="215">
        <f>IF(C38="","",VLOOKUP(C38,'出場種目票'!$B$103:$K$152,2))</f>
      </c>
      <c r="E38" s="216">
        <f>IF(C38="","",VLOOKUP(C38,'出場種目票'!$B$103:$K$152,4))</f>
      </c>
      <c r="F38" s="182">
        <f>IF(C38="","",VLOOKUP(C38,'出場種目票'!$B$103:$K$152,5))</f>
      </c>
      <c r="G38" s="217" t="s">
        <v>296</v>
      </c>
      <c r="H38" s="218">
        <f>IF('出場種目票'!J27="","",'出場種目票'!J27)</f>
      </c>
      <c r="I38" s="215">
        <f>IF(H38="","",VLOOKUP(H38,'出場種目票'!$B$103:$K$152,2))</f>
      </c>
      <c r="J38" s="216">
        <f>IF(H38="","",VLOOKUP(H38,'出場種目票'!$B$103:$K$152,4))</f>
      </c>
      <c r="K38" s="182">
        <f>IF(H38="","",VLOOKUP(H38,'出場種目票'!$B$103:$K$152,5))</f>
      </c>
      <c r="L38" s="219" t="s">
        <v>296</v>
      </c>
      <c r="M38" s="21"/>
    </row>
    <row r="39" spans="1:13" ht="12" customHeight="1">
      <c r="A39" s="212"/>
      <c r="B39" s="227"/>
      <c r="C39" s="228"/>
      <c r="D39" s="210">
        <f>IF(C40="","",VLOOKUP(C40,'出場種目票'!$B$103:$K$152,10))</f>
      </c>
      <c r="E39" s="206"/>
      <c r="F39" s="21"/>
      <c r="G39" s="229"/>
      <c r="H39" s="230"/>
      <c r="I39" s="210">
        <f>IF(H40="","",VLOOKUP(H40,'出場種目票'!$B$103:$K$152,10))</f>
      </c>
      <c r="J39" s="206"/>
      <c r="K39" s="21"/>
      <c r="L39" s="231"/>
      <c r="M39" s="21"/>
    </row>
    <row r="40" spans="1:13" ht="18" customHeight="1">
      <c r="A40" s="226" t="s">
        <v>230</v>
      </c>
      <c r="B40" s="232" t="s">
        <v>305</v>
      </c>
      <c r="C40" s="214">
        <f>IF('出場種目票'!J28="","",'出場種目票'!J28)</f>
      </c>
      <c r="D40" s="215">
        <f>IF(C40="","",VLOOKUP(C40,'出場種目票'!$B$103:$K$152,2))</f>
      </c>
      <c r="E40" s="216">
        <f>IF(C40="","",VLOOKUP(C40,'出場種目票'!$B$103:$K$152,4))</f>
      </c>
      <c r="F40" s="182">
        <f>IF(C40="","",VLOOKUP(C40,'出場種目票'!$B$103:$K$152,5))</f>
      </c>
      <c r="G40" s="217" t="s">
        <v>296</v>
      </c>
      <c r="H40" s="218">
        <f>IF('出場種目票'!J29="","",'出場種目票'!J29)</f>
      </c>
      <c r="I40" s="215">
        <f>IF(H40="","",VLOOKUP(H40,'出場種目票'!$B$103:$K$152,2))</f>
      </c>
      <c r="J40" s="216">
        <f>IF(H40="","",VLOOKUP(H40,'出場種目票'!$B$103:$K$152,4))</f>
      </c>
      <c r="K40" s="182">
        <f>IF(H40="","",VLOOKUP(H40,'出場種目票'!$B$103:$K$152,5))</f>
      </c>
      <c r="L40" s="219" t="s">
        <v>296</v>
      </c>
      <c r="M40" s="21"/>
    </row>
    <row r="41" spans="1:13" ht="12" customHeight="1">
      <c r="A41" s="212"/>
      <c r="B41" s="227"/>
      <c r="C41" s="221"/>
      <c r="D41" s="210">
        <f>IF(C42="","",VLOOKUP(C42,'出場種目票'!$B$103:$K$152,10))</f>
      </c>
      <c r="E41" s="222"/>
      <c r="F41" s="223"/>
      <c r="G41" s="224"/>
      <c r="H41" s="225"/>
      <c r="I41" s="210">
        <f>IF(H42="","",VLOOKUP(H42,'出場種目票'!$B$103:$K$152,10))</f>
      </c>
      <c r="J41" s="222"/>
      <c r="K41" s="223"/>
      <c r="L41" s="211"/>
      <c r="M41" s="21"/>
    </row>
    <row r="42" spans="1:13" ht="18" customHeight="1">
      <c r="A42" s="226"/>
      <c r="B42" s="234" t="s">
        <v>302</v>
      </c>
      <c r="C42" s="214">
        <f>IF('出場種目票'!J30="","",'出場種目票'!J30)</f>
      </c>
      <c r="D42" s="215">
        <f>IF(C42="","",VLOOKUP(C42,'出場種目票'!$B$103:$K$152,2))</f>
      </c>
      <c r="E42" s="216">
        <f>IF(C42="","",VLOOKUP(C42,'出場種目票'!$B$103:$K$152,4))</f>
      </c>
      <c r="F42" s="182">
        <f>IF(C42="","",VLOOKUP(C42,'出場種目票'!$B$103:$K$152,5))</f>
      </c>
      <c r="G42" s="217" t="s">
        <v>296</v>
      </c>
      <c r="H42" s="218">
        <f>IF('出場種目票'!J31="","",'出場種目票'!J31)</f>
      </c>
      <c r="I42" s="215">
        <f>IF(H42="","",VLOOKUP(H42,'出場種目票'!$B$103:$K$152,2))</f>
      </c>
      <c r="J42" s="216">
        <f>IF(H42="","",VLOOKUP(H42,'出場種目票'!$B$103:$K$152,4))</f>
      </c>
      <c r="K42" s="182">
        <f>IF(H42="","",VLOOKUP(H42,'出場種目票'!$B$103:$K$152,5))</f>
      </c>
      <c r="L42" s="219" t="s">
        <v>296</v>
      </c>
      <c r="M42" s="21"/>
    </row>
    <row r="43" spans="1:13" ht="12" customHeight="1">
      <c r="A43" s="212"/>
      <c r="B43" s="220"/>
      <c r="C43" s="221"/>
      <c r="D43" s="210">
        <f>IF(C44="","",VLOOKUP(C44,'出場種目票'!$B$103:$K$152,10))</f>
      </c>
      <c r="E43" s="222"/>
      <c r="F43" s="223"/>
      <c r="G43" s="224"/>
      <c r="H43" s="225"/>
      <c r="I43" s="210">
        <f>IF(H44="","",VLOOKUP(H44,'出場種目票'!$B$103:$K$152,10))</f>
      </c>
      <c r="J43" s="222"/>
      <c r="K43" s="223"/>
      <c r="L43" s="211"/>
      <c r="M43" s="21"/>
    </row>
    <row r="44" spans="1:13" ht="18" customHeight="1">
      <c r="A44" s="226"/>
      <c r="B44" s="213" t="s">
        <v>15</v>
      </c>
      <c r="C44" s="214">
        <f>IF('出場種目票'!J32="","",'出場種目票'!J32)</f>
      </c>
      <c r="D44" s="215">
        <f>IF(C44="","",VLOOKUP(C44,'出場種目票'!$B$103:$K$152,2))</f>
      </c>
      <c r="E44" s="216">
        <f>IF(C44="","",VLOOKUP(C44,'出場種目票'!$B$103:$K$152,4))</f>
      </c>
      <c r="F44" s="182">
        <f>IF(C44="","",VLOOKUP(C44,'出場種目票'!$B$103:$K$152,5))</f>
      </c>
      <c r="G44" s="217" t="s">
        <v>296</v>
      </c>
      <c r="H44" s="218">
        <f>IF('出場種目票'!J33="","",'出場種目票'!J33)</f>
      </c>
      <c r="I44" s="215">
        <f>IF(H44="","",VLOOKUP(H44,'出場種目票'!$B$103:$K$152,2))</f>
      </c>
      <c r="J44" s="216">
        <f>IF(H44="","",VLOOKUP(H44,'出場種目票'!$B$103:$K$152,4))</f>
      </c>
      <c r="K44" s="182">
        <f>IF(H44="","",VLOOKUP(H44,'出場種目票'!$B$103:$K$152,5))</f>
      </c>
      <c r="L44" s="219" t="s">
        <v>296</v>
      </c>
      <c r="M44" s="21"/>
    </row>
    <row r="45" spans="1:13" ht="12" customHeight="1">
      <c r="A45" s="212"/>
      <c r="B45" s="220"/>
      <c r="C45" s="221"/>
      <c r="D45" s="210">
        <f>IF(C46="","",VLOOKUP(C46,'出場種目票'!$B$103:$K$152,10))</f>
      </c>
      <c r="E45" s="222"/>
      <c r="F45" s="223"/>
      <c r="G45" s="224"/>
      <c r="H45" s="225"/>
      <c r="I45" s="210">
        <f>IF(H46="","",VLOOKUP(H46,'出場種目票'!$B$103:$K$152,10))</f>
      </c>
      <c r="J45" s="222"/>
      <c r="K45" s="223"/>
      <c r="L45" s="211"/>
      <c r="M45" s="21"/>
    </row>
    <row r="46" spans="1:13" ht="18" customHeight="1">
      <c r="A46" s="212"/>
      <c r="B46" s="213" t="s">
        <v>212</v>
      </c>
      <c r="C46" s="214">
        <f>IF('出場種目票'!J34="","",'出場種目票'!J34)</f>
      </c>
      <c r="D46" s="215">
        <f>IF(C46="","",VLOOKUP(C46,'出場種目票'!$B$103:$K$152,2))</f>
      </c>
      <c r="E46" s="216">
        <f>IF(C46="","",VLOOKUP(C46,'出場種目票'!$B$103:$K$152,4))</f>
      </c>
      <c r="F46" s="182">
        <f>IF(C46="","",VLOOKUP(C46,'出場種目票'!$B$103:$K$152,5))</f>
      </c>
      <c r="G46" s="217" t="s">
        <v>296</v>
      </c>
      <c r="H46" s="218">
        <f>IF('出場種目票'!J35="","",'出場種目票'!J35)</f>
      </c>
      <c r="I46" s="215">
        <f>IF(H46="","",VLOOKUP(H46,'出場種目票'!$B$103:$K$152,2))</f>
      </c>
      <c r="J46" s="216">
        <f>IF(H46="","",VLOOKUP(H46,'出場種目票'!$B$103:$K$152,4))</f>
      </c>
      <c r="K46" s="182">
        <f>IF(H46="","",VLOOKUP(H46,'出場種目票'!$B$103:$K$152,5))</f>
      </c>
      <c r="L46" s="219" t="s">
        <v>296</v>
      </c>
      <c r="M46" s="21"/>
    </row>
    <row r="47" spans="1:13" ht="12" customHeight="1">
      <c r="A47" s="212"/>
      <c r="B47" s="220"/>
      <c r="C47" s="221"/>
      <c r="D47" s="210">
        <f>IF(C48="","",VLOOKUP(C48,'出場種目票'!$B$103:$K$152,10))</f>
      </c>
      <c r="E47" s="222"/>
      <c r="F47" s="223"/>
      <c r="G47" s="224"/>
      <c r="H47" s="225"/>
      <c r="I47" s="210">
        <f>IF(H48="","",VLOOKUP(H48,'出場種目票'!$B$103:$K$152,10))</f>
      </c>
      <c r="J47" s="222"/>
      <c r="K47" s="223"/>
      <c r="L47" s="211"/>
      <c r="M47" s="21"/>
    </row>
    <row r="48" spans="1:13" ht="18" customHeight="1">
      <c r="A48" s="212"/>
      <c r="B48" s="213" t="s">
        <v>306</v>
      </c>
      <c r="C48" s="214">
        <f>IF('出場種目票'!J36="","",'出場種目票'!J36)</f>
      </c>
      <c r="D48" s="215">
        <f>IF(C48="","",VLOOKUP(C48,'出場種目票'!$B$103:$K$152,2))</f>
      </c>
      <c r="E48" s="216">
        <f>IF(C48="","",VLOOKUP(C48,'出場種目票'!$B$103:$K$152,4))</f>
      </c>
      <c r="F48" s="182">
        <f>IF(C48="","",VLOOKUP(C48,'出場種目票'!$B$103:$K$152,5))</f>
      </c>
      <c r="G48" s="217" t="s">
        <v>296</v>
      </c>
      <c r="H48" s="218">
        <f>IF('出場種目票'!J37="","",'出場種目票'!J37)</f>
      </c>
      <c r="I48" s="215">
        <f>IF(H48="","",VLOOKUP(H48,'出場種目票'!$B$103:$K$152,2))</f>
      </c>
      <c r="J48" s="216">
        <f>IF(H48="","",VLOOKUP(H48,'出場種目票'!$B$103:$K$152,4))</f>
      </c>
      <c r="K48" s="182">
        <f>IF(H48="","",VLOOKUP(H48,'出場種目票'!$B$103:$K$152,5))</f>
      </c>
      <c r="L48" s="219" t="s">
        <v>296</v>
      </c>
      <c r="M48" s="21"/>
    </row>
    <row r="49" spans="1:13" ht="12" customHeight="1">
      <c r="A49" s="212"/>
      <c r="B49" s="220"/>
      <c r="C49" s="221"/>
      <c r="D49" s="210">
        <f>IF(C50="","",VLOOKUP(C50,'出場種目票'!$B$103:$K$152,10))</f>
      </c>
      <c r="E49" s="222"/>
      <c r="F49" s="235"/>
      <c r="G49" s="236"/>
      <c r="H49" s="237"/>
      <c r="I49" s="210">
        <f>IF(H50="","",VLOOKUP(H50,'出場種目票'!$B$103:$K$152,10))</f>
      </c>
      <c r="J49" s="222"/>
      <c r="K49" s="235"/>
      <c r="L49" s="238"/>
      <c r="M49" s="21"/>
    </row>
    <row r="50" spans="1:13" ht="18" customHeight="1">
      <c r="A50" s="239"/>
      <c r="B50" s="240" t="s">
        <v>198</v>
      </c>
      <c r="C50" s="241">
        <f>IF('出場種目票'!J38="","",'出場種目票'!J38)</f>
      </c>
      <c r="D50" s="242">
        <f>IF(C50="","",VLOOKUP(C50,'出場種目票'!$B$103:$K$152,2))</f>
      </c>
      <c r="E50" s="216">
        <f>IF(C50="","",VLOOKUP(C50,'出場種目票'!$B$103:$K$152,4))</f>
      </c>
      <c r="F50" s="182">
        <f>IF(C50="","",VLOOKUP(C50,'出場種目票'!$B$103:$K$152,5))</f>
      </c>
      <c r="G50" s="217" t="s">
        <v>296</v>
      </c>
      <c r="H50" s="243">
        <f>IF('出場種目票'!J39="","",'出場種目票'!J39)</f>
      </c>
      <c r="I50" s="242">
        <f>IF(H50="","",VLOOKUP(H50,'出場種目票'!$B$103:$K$152,2))</f>
      </c>
      <c r="J50" s="216">
        <f>IF(H50="","",VLOOKUP(H50,'出場種目票'!$B$103:$K$152,4))</f>
      </c>
      <c r="K50" s="182">
        <f>IF(H50="","",VLOOKUP(H50,'出場種目票'!$B$103:$K$152,5))</f>
      </c>
      <c r="L50" s="219" t="s">
        <v>296</v>
      </c>
      <c r="M50" s="21"/>
    </row>
    <row r="51" spans="1:13" ht="12" customHeight="1">
      <c r="A51" s="244">
        <v>1</v>
      </c>
      <c r="B51" s="191"/>
      <c r="C51" s="245"/>
      <c r="D51" s="246">
        <f>IF(C52="","",VLOOKUP(C52,'出場種目票'!$B$103:$K$152,10))</f>
      </c>
      <c r="E51" s="247"/>
      <c r="F51" s="248"/>
      <c r="G51" s="249"/>
      <c r="H51" s="250"/>
      <c r="I51" s="246">
        <f>IF(H52="","",VLOOKUP(H52,'出場種目票'!$B$103:$K$152,10))</f>
      </c>
      <c r="J51" s="247"/>
      <c r="K51" s="248"/>
      <c r="L51" s="251"/>
      <c r="M51" s="21"/>
    </row>
    <row r="52" spans="1:13" ht="18" customHeight="1">
      <c r="A52" s="226" t="s">
        <v>68</v>
      </c>
      <c r="B52" s="213" t="s">
        <v>297</v>
      </c>
      <c r="C52" s="214">
        <f>IF('出場種目票'!J40="","",'出場種目票'!J40)</f>
      </c>
      <c r="D52" s="215">
        <f>IF(C52="","",VLOOKUP(C52,'出場種目票'!$B$103:$K$152,2))</f>
      </c>
      <c r="E52" s="216">
        <f>IF(C52="","",VLOOKUP(C52,'出場種目票'!$B$103:$K$152,4))</f>
      </c>
      <c r="F52" s="182">
        <f>IF(C52="","",VLOOKUP(C52,'出場種目票'!$B$103:$K$152,5))</f>
      </c>
      <c r="G52" s="217" t="s">
        <v>296</v>
      </c>
      <c r="H52" s="218">
        <f>IF('出場種目票'!J41="","",'出場種目票'!J41)</f>
      </c>
      <c r="I52" s="215">
        <f>IF(H52="","",VLOOKUP(H52,'出場種目票'!$B$103:$K$152,2))</f>
      </c>
      <c r="J52" s="216">
        <f>IF(H52="","",VLOOKUP(H52,'出場種目票'!$B$103:$K$152,4))</f>
      </c>
      <c r="K52" s="182">
        <f>IF(H52="","",VLOOKUP(H52,'出場種目票'!$B$103:$K$152,5))</f>
      </c>
      <c r="L52" s="219" t="s">
        <v>296</v>
      </c>
      <c r="M52" s="21"/>
    </row>
    <row r="53" spans="1:13" ht="12" customHeight="1">
      <c r="A53" s="212">
        <v>2</v>
      </c>
      <c r="B53" s="220"/>
      <c r="C53" s="221"/>
      <c r="D53" s="210">
        <f>IF(C54="","",VLOOKUP(C54,'出場種目票'!$B$103:$K$152,10))</f>
      </c>
      <c r="E53" s="222"/>
      <c r="F53" s="235"/>
      <c r="G53" s="236"/>
      <c r="H53" s="237"/>
      <c r="I53" s="210">
        <f>IF(H54="","",VLOOKUP(H54,'出場種目票'!$B$103:$K$152,10))</f>
      </c>
      <c r="J53" s="222"/>
      <c r="K53" s="235"/>
      <c r="L53" s="238"/>
      <c r="M53" s="21"/>
    </row>
    <row r="54" spans="1:13" ht="18" customHeight="1">
      <c r="A54" s="252" t="s">
        <v>296</v>
      </c>
      <c r="B54" s="240" t="s">
        <v>306</v>
      </c>
      <c r="C54" s="241">
        <f>IF('出場種目票'!J42="","",'出場種目票'!J42)</f>
      </c>
      <c r="D54" s="253">
        <f>IF(C54="","",VLOOKUP(C54,'出場種目票'!$B$103:$K$152,2))</f>
      </c>
      <c r="E54" s="254">
        <f>IF(C54="","",VLOOKUP(C54,'出場種目票'!$B$103:$K$152,4))</f>
      </c>
      <c r="F54" s="255">
        <f>IF(C54="","",VLOOKUP(C54,'出場種目票'!$B$103:$K$152,5))</f>
      </c>
      <c r="G54" s="256" t="s">
        <v>296</v>
      </c>
      <c r="H54" s="243">
        <f>IF('出場種目票'!J43="","",'出場種目票'!J43)</f>
      </c>
      <c r="I54" s="253">
        <f>IF(H54="","",VLOOKUP(H54,'出場種目票'!$B$103:$K$152,2))</f>
      </c>
      <c r="J54" s="254">
        <f>IF(H54="","",VLOOKUP(H54,'出場種目票'!$B$103:$K$152,4))</f>
      </c>
      <c r="K54" s="255">
        <f>IF(H54="","",VLOOKUP(H54,'出場種目票'!$B$103:$K$152,5))</f>
      </c>
      <c r="L54" s="257" t="s">
        <v>296</v>
      </c>
      <c r="M54" s="21"/>
    </row>
    <row r="55" spans="1:12" ht="15">
      <c r="A55" s="21"/>
      <c r="B55" s="69"/>
      <c r="C55" s="21"/>
      <c r="D55" s="69"/>
      <c r="E55" s="21"/>
      <c r="F55" s="21"/>
      <c r="G55" s="21"/>
      <c r="H55" s="21"/>
      <c r="I55" s="69"/>
      <c r="J55" s="21"/>
      <c r="K55" s="21"/>
      <c r="L55" s="21"/>
    </row>
  </sheetData>
  <sheetProtection/>
  <mergeCells count="4">
    <mergeCell ref="B8:C8"/>
    <mergeCell ref="B9:C9"/>
    <mergeCell ref="J6:L7"/>
    <mergeCell ref="J8:L8"/>
  </mergeCells>
  <printOptions/>
  <pageMargins left="0.5905511811023623" right="0.5905511811023623" top="0.5905511811023623" bottom="0.5905511811023623" header="0.31496062992125984" footer="0.31496062992125984"/>
  <pageSetup horizontalDpi="360" verticalDpi="36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9.77734375" style="168" customWidth="1"/>
    <col min="3" max="3" width="6.10546875" style="0" customWidth="1"/>
    <col min="4" max="4" width="15.77734375" style="168" customWidth="1"/>
    <col min="5" max="5" width="6.77734375" style="168" customWidth="1"/>
    <col min="6" max="7" width="2.77734375" style="0" customWidth="1"/>
    <col min="8" max="8" width="6.10546875" style="0" customWidth="1"/>
    <col min="9" max="9" width="15.77734375" style="168" customWidth="1"/>
    <col min="10" max="10" width="6.77734375" style="168" customWidth="1"/>
    <col min="11" max="12" width="2.77734375" style="0" customWidth="1"/>
  </cols>
  <sheetData>
    <row r="1" ht="18.75">
      <c r="I1" s="169" t="s">
        <v>307</v>
      </c>
    </row>
    <row r="2" spans="8:9" ht="15" customHeight="1">
      <c r="H2" s="170"/>
      <c r="I2" s="170" t="s">
        <v>282</v>
      </c>
    </row>
    <row r="3" spans="9:12" ht="15">
      <c r="I3" s="258"/>
      <c r="L3" s="11"/>
    </row>
    <row r="4" ht="9" customHeight="1"/>
    <row r="5" spans="1:12" ht="15">
      <c r="A5" s="180" t="s">
        <v>308</v>
      </c>
      <c r="B5" s="69"/>
      <c r="C5" s="21"/>
      <c r="D5" s="69"/>
      <c r="E5" s="69"/>
      <c r="F5" s="21"/>
      <c r="G5" s="21"/>
      <c r="H5" s="21"/>
      <c r="I5" s="69"/>
      <c r="J5" s="69"/>
      <c r="K5" s="21"/>
      <c r="L5" s="259" t="s">
        <v>309</v>
      </c>
    </row>
    <row r="6" spans="1:13" s="168" customFormat="1" ht="12" customHeight="1">
      <c r="A6" s="184"/>
      <c r="B6" s="185"/>
      <c r="C6" s="186"/>
      <c r="D6" s="187" t="s">
        <v>291</v>
      </c>
      <c r="E6" s="188"/>
      <c r="F6" s="189"/>
      <c r="G6" s="185"/>
      <c r="H6" s="260"/>
      <c r="I6" s="187" t="s">
        <v>291</v>
      </c>
      <c r="J6" s="188"/>
      <c r="K6" s="189"/>
      <c r="L6" s="192"/>
      <c r="M6" s="69"/>
    </row>
    <row r="7" spans="1:13" s="168" customFormat="1" ht="18" customHeight="1">
      <c r="A7" s="193"/>
      <c r="B7" s="194" t="s">
        <v>292</v>
      </c>
      <c r="C7" s="195" t="s">
        <v>293</v>
      </c>
      <c r="D7" s="197" t="s">
        <v>294</v>
      </c>
      <c r="E7" s="197" t="s">
        <v>90</v>
      </c>
      <c r="F7" s="198" t="s">
        <v>295</v>
      </c>
      <c r="G7" s="198" t="s">
        <v>296</v>
      </c>
      <c r="H7" s="261" t="s">
        <v>293</v>
      </c>
      <c r="I7" s="197" t="s">
        <v>294</v>
      </c>
      <c r="J7" s="197" t="s">
        <v>90</v>
      </c>
      <c r="K7" s="198" t="s">
        <v>295</v>
      </c>
      <c r="L7" s="201" t="s">
        <v>296</v>
      </c>
      <c r="M7" s="69"/>
    </row>
    <row r="8" spans="1:13" ht="12" customHeight="1">
      <c r="A8" s="202"/>
      <c r="B8" s="203"/>
      <c r="C8" s="262"/>
      <c r="D8" s="263">
        <f>IF(C9="","",VLOOKUP(C9,'出場種目票'!$B$153:$K$202,10))</f>
      </c>
      <c r="E8" s="264"/>
      <c r="F8" s="265"/>
      <c r="G8" s="266"/>
      <c r="H8" s="267"/>
      <c r="I8" s="268">
        <f>IF(H9="","",VLOOKUP(H9,'出場種目票'!$B$153:$K$202,10))</f>
      </c>
      <c r="J8" s="269"/>
      <c r="K8" s="270"/>
      <c r="L8" s="271"/>
      <c r="M8" s="21"/>
    </row>
    <row r="9" spans="1:13" ht="18" customHeight="1">
      <c r="A9" s="212"/>
      <c r="B9" s="213" t="s">
        <v>297</v>
      </c>
      <c r="C9" s="272">
        <f>IF('出場種目票'!J44="","",'出場種目票'!J44)</f>
      </c>
      <c r="D9" s="273">
        <f>IF(C9="","",VLOOKUP(C9,'出場種目票'!$B$153:$K$202,2))</f>
      </c>
      <c r="E9" s="274">
        <f>IF(C9="","",VLOOKUP(C9,'出場種目票'!$B$153:$K$202,4))</f>
      </c>
      <c r="F9" s="275">
        <f>IF(C9="","",VLOOKUP(C9,'出場種目票'!$B$153:$K$202,5))</f>
      </c>
      <c r="G9" s="276" t="s">
        <v>296</v>
      </c>
      <c r="H9" s="277">
        <f>IF('出場種目票'!J45="","",'出場種目票'!J45)</f>
      </c>
      <c r="I9" s="273">
        <f>IF(H9="","",VLOOKUP(H9,'出場種目票'!$B$153:$K$202,2))</f>
      </c>
      <c r="J9" s="274">
        <f>IF(H9="","",VLOOKUP(H9,'出場種目票'!$B$153:$K$202,4))</f>
      </c>
      <c r="K9" s="275">
        <f>IF(H9="","",VLOOKUP(H9,'出場種目票'!$B$153:$K$202,5))</f>
      </c>
      <c r="L9" s="219" t="s">
        <v>296</v>
      </c>
      <c r="M9" s="21"/>
    </row>
    <row r="10" spans="1:13" ht="12" customHeight="1">
      <c r="A10" s="212"/>
      <c r="B10" s="220"/>
      <c r="C10" s="278"/>
      <c r="D10" s="268">
        <f>IF(C11="","",VLOOKUP(C11,'出場種目票'!$B$153:$K$202,10))</f>
      </c>
      <c r="E10" s="269"/>
      <c r="F10" s="270"/>
      <c r="G10" s="223"/>
      <c r="H10" s="279"/>
      <c r="I10" s="268">
        <f>IF(H11="","",VLOOKUP(H11,'出場種目票'!$B$153:$K$202,10))</f>
      </c>
      <c r="J10" s="269"/>
      <c r="K10" s="270"/>
      <c r="L10" s="211"/>
      <c r="M10" s="21"/>
    </row>
    <row r="11" spans="1:13" ht="18" customHeight="1">
      <c r="A11" s="212"/>
      <c r="B11" s="213" t="s">
        <v>298</v>
      </c>
      <c r="C11" s="272">
        <f>IF('出場種目票'!J46="","",'出場種目票'!J46)</f>
      </c>
      <c r="D11" s="273">
        <f>IF(C11="","",VLOOKUP(C11,'出場種目票'!$B$153:$K$202,2))</f>
      </c>
      <c r="E11" s="274">
        <f>IF(C11="","",VLOOKUP(C11,'出場種目票'!$B$153:$K$202,4))</f>
      </c>
      <c r="F11" s="275">
        <f>IF(C11="","",VLOOKUP(C11,'出場種目票'!$B$153:$K$202,5))</f>
      </c>
      <c r="G11" s="276" t="s">
        <v>296</v>
      </c>
      <c r="H11" s="277">
        <f>IF('出場種目票'!J47="","",'出場種目票'!J47)</f>
      </c>
      <c r="I11" s="273">
        <f>IF(H11="","",VLOOKUP(H11,'出場種目票'!$B$153:$K$202,2))</f>
      </c>
      <c r="J11" s="274">
        <f>IF(H11="","",VLOOKUP(H11,'出場種目票'!$B$153:$K$202,4))</f>
      </c>
      <c r="K11" s="275">
        <f>IF(H11="","",VLOOKUP(H11,'出場種目票'!$B$153:$K$202,5))</f>
      </c>
      <c r="L11" s="219" t="s">
        <v>296</v>
      </c>
      <c r="M11" s="21"/>
    </row>
    <row r="12" spans="1:13" ht="12" customHeight="1">
      <c r="A12" s="212"/>
      <c r="B12" s="220"/>
      <c r="C12" s="278"/>
      <c r="D12" s="268">
        <f>IF(C13="","",VLOOKUP(C13,'出場種目票'!$B$153:$K$202,10))</f>
      </c>
      <c r="E12" s="269"/>
      <c r="F12" s="270"/>
      <c r="G12" s="223"/>
      <c r="H12" s="279"/>
      <c r="I12" s="268">
        <f>IF(H13="","",VLOOKUP(H13,'出場種目票'!$B$153:$K$202,10))</f>
      </c>
      <c r="J12" s="269"/>
      <c r="K12" s="270"/>
      <c r="L12" s="211"/>
      <c r="M12" s="21"/>
    </row>
    <row r="13" spans="1:13" ht="18" customHeight="1">
      <c r="A13" s="226"/>
      <c r="B13" s="213" t="s">
        <v>299</v>
      </c>
      <c r="C13" s="272">
        <f>IF('出場種目票'!J48="","",'出場種目票'!J48)</f>
      </c>
      <c r="D13" s="273">
        <f>IF(C13="","",VLOOKUP(C13,'出場種目票'!$B$153:$K$202,2))</f>
      </c>
      <c r="E13" s="274">
        <f>IF(C13="","",VLOOKUP(C13,'出場種目票'!$B$153:$K$202,4))</f>
      </c>
      <c r="F13" s="275">
        <f>IF(C13="","",VLOOKUP(C13,'出場種目票'!$B$153:$K$202,5))</f>
      </c>
      <c r="G13" s="276" t="s">
        <v>296</v>
      </c>
      <c r="H13" s="277">
        <f>IF('出場種目票'!J49="","",'出場種目票'!J49)</f>
      </c>
      <c r="I13" s="273">
        <f>IF(H13="","",VLOOKUP(H13,'出場種目票'!$B$153:$K$202,2))</f>
      </c>
      <c r="J13" s="274">
        <f>IF(H13="","",VLOOKUP(H13,'出場種目票'!$B$153:$K$202,4))</f>
      </c>
      <c r="K13" s="275">
        <f>IF(H13="","",VLOOKUP(H13,'出場種目票'!$B$153:$K$202,5))</f>
      </c>
      <c r="L13" s="219" t="s">
        <v>296</v>
      </c>
      <c r="M13" s="21"/>
    </row>
    <row r="14" spans="1:13" ht="12" customHeight="1">
      <c r="A14" s="212"/>
      <c r="B14" s="220"/>
      <c r="C14" s="278"/>
      <c r="D14" s="268">
        <f>IF(C15="","",VLOOKUP(C15,'出場種目票'!$B$153:$K$202,10))</f>
      </c>
      <c r="E14" s="269"/>
      <c r="F14" s="270"/>
      <c r="G14" s="223"/>
      <c r="H14" s="279"/>
      <c r="I14" s="268">
        <f>IF(H15="","",VLOOKUP(H15,'出場種目票'!$B$153:$K$202,10))</f>
      </c>
      <c r="J14" s="269"/>
      <c r="K14" s="270"/>
      <c r="L14" s="211"/>
      <c r="M14" s="21"/>
    </row>
    <row r="15" spans="1:13" ht="18" customHeight="1">
      <c r="A15" s="226"/>
      <c r="B15" s="213" t="s">
        <v>300</v>
      </c>
      <c r="C15" s="272">
        <f>IF('出場種目票'!J50="","",'出場種目票'!J50)</f>
      </c>
      <c r="D15" s="273">
        <f>IF(C15="","",VLOOKUP(C15,'出場種目票'!$B$153:$K$202,2))</f>
      </c>
      <c r="E15" s="274">
        <f>IF(C15="","",VLOOKUP(C15,'出場種目票'!$B$153:$K$202,4))</f>
      </c>
      <c r="F15" s="275">
        <f>IF(C15="","",VLOOKUP(C15,'出場種目票'!$B$153:$K$202,5))</f>
      </c>
      <c r="G15" s="276" t="s">
        <v>296</v>
      </c>
      <c r="H15" s="277">
        <f>IF('出場種目票'!J51="","",'出場種目票'!J51)</f>
      </c>
      <c r="I15" s="273">
        <f>IF(H15="","",VLOOKUP(H15,'出場種目票'!$B$153:$K$202,2))</f>
      </c>
      <c r="J15" s="274">
        <f>IF(H15="","",VLOOKUP(H15,'出場種目票'!$B$153:$K$202,4))</f>
      </c>
      <c r="K15" s="275">
        <f>IF(H15="","",VLOOKUP(H15,'出場種目票'!$B$153:$K$202,5))</f>
      </c>
      <c r="L15" s="219" t="s">
        <v>296</v>
      </c>
      <c r="M15" s="21"/>
    </row>
    <row r="16" spans="1:13" ht="12" customHeight="1">
      <c r="A16" s="212"/>
      <c r="B16" s="220"/>
      <c r="C16" s="278"/>
      <c r="D16" s="268">
        <f>IF(C17="","",VLOOKUP(C17,'出場種目票'!$B$153:$K$202,10))</f>
      </c>
      <c r="E16" s="269"/>
      <c r="F16" s="270"/>
      <c r="G16" s="223"/>
      <c r="H16" s="279"/>
      <c r="I16" s="268">
        <f>IF(H17="","",VLOOKUP(H17,'出場種目票'!$B$153:$K$202,10))</f>
      </c>
      <c r="J16" s="269"/>
      <c r="K16" s="270"/>
      <c r="L16" s="211"/>
      <c r="M16" s="21"/>
    </row>
    <row r="17" spans="1:13" ht="18" customHeight="1">
      <c r="A17" s="226" t="s">
        <v>301</v>
      </c>
      <c r="B17" s="213" t="s">
        <v>310</v>
      </c>
      <c r="C17" s="272">
        <f>IF('出場種目票'!J52="","",'出場種目票'!J52)</f>
      </c>
      <c r="D17" s="273">
        <f>IF(C17="","",VLOOKUP(C17,'出場種目票'!$B$153:$K$202,2))</f>
      </c>
      <c r="E17" s="274">
        <f>IF(C17="","",VLOOKUP(C17,'出場種目票'!$B$153:$K$202,4))</f>
      </c>
      <c r="F17" s="275">
        <f>IF(C17="","",VLOOKUP(C17,'出場種目票'!$B$153:$K$202,5))</f>
      </c>
      <c r="G17" s="276" t="s">
        <v>296</v>
      </c>
      <c r="H17" s="277">
        <f>IF('出場種目票'!J53="","",'出場種目票'!J53)</f>
      </c>
      <c r="I17" s="273">
        <f>IF(H17="","",VLOOKUP(H17,'出場種目票'!$B$153:$K$202,2))</f>
      </c>
      <c r="J17" s="274">
        <f>IF(H17="","",VLOOKUP(H17,'出場種目票'!$B$153:$K$202,4))</f>
      </c>
      <c r="K17" s="275">
        <f>IF(H17="","",VLOOKUP(H17,'出場種目票'!$B$153:$K$202,5))</f>
      </c>
      <c r="L17" s="219" t="s">
        <v>296</v>
      </c>
      <c r="M17" s="21"/>
    </row>
    <row r="18" spans="1:13" ht="12" customHeight="1">
      <c r="A18" s="212"/>
      <c r="B18" s="220"/>
      <c r="C18" s="278"/>
      <c r="D18" s="268">
        <f>IF(C19="","",VLOOKUP(C19,'出場種目票'!$B$153:$K$202,10))</f>
      </c>
      <c r="E18" s="269"/>
      <c r="F18" s="270"/>
      <c r="G18" s="223"/>
      <c r="H18" s="279"/>
      <c r="I18" s="268">
        <f>IF(H19="","",VLOOKUP(H19,'出場種目票'!$B$153:$K$202,10))</f>
      </c>
      <c r="J18" s="269"/>
      <c r="K18" s="270"/>
      <c r="L18" s="211"/>
      <c r="M18" s="21"/>
    </row>
    <row r="19" spans="1:13" ht="18" customHeight="1">
      <c r="A19" s="226"/>
      <c r="B19" s="213" t="s">
        <v>131</v>
      </c>
      <c r="C19" s="272">
        <f>IF('出場種目票'!J54="","",'出場種目票'!J54)</f>
      </c>
      <c r="D19" s="273">
        <f>IF(C19="","",VLOOKUP(C19,'出場種目票'!$B$153:$K$202,2))</f>
      </c>
      <c r="E19" s="274">
        <f>IF(C19="","",VLOOKUP(C19,'出場種目票'!$B$153:$K$202,4))</f>
      </c>
      <c r="F19" s="275">
        <f>IF(C19="","",VLOOKUP(C19,'出場種目票'!$B$153:$K$202,5))</f>
      </c>
      <c r="G19" s="276" t="s">
        <v>296</v>
      </c>
      <c r="H19" s="277">
        <f>IF('出場種目票'!J55="","",'出場種目票'!J55)</f>
      </c>
      <c r="I19" s="273">
        <f>IF(H19="","",VLOOKUP(H19,'出場種目票'!$B$153:$K$202,2))</f>
      </c>
      <c r="J19" s="274">
        <f>IF(H19="","",VLOOKUP(H19,'出場種目票'!$B$153:$K$202,4))</f>
      </c>
      <c r="K19" s="275">
        <f>IF(H19="","",VLOOKUP(H19,'出場種目票'!$B$153:$K$202,5))</f>
      </c>
      <c r="L19" s="219" t="s">
        <v>296</v>
      </c>
      <c r="M19" s="21"/>
    </row>
    <row r="20" spans="1:13" ht="12" customHeight="1">
      <c r="A20" s="212"/>
      <c r="B20" s="220"/>
      <c r="C20" s="278"/>
      <c r="D20" s="268">
        <f>IF(C21="","",VLOOKUP(C21,'出場種目票'!$B$153:$K$202,10))</f>
      </c>
      <c r="E20" s="269"/>
      <c r="F20" s="270"/>
      <c r="G20" s="223"/>
      <c r="H20" s="279"/>
      <c r="I20" s="268">
        <f>IF(H21="","",VLOOKUP(H21,'出場種目票'!$B$153:$K$202,10))</f>
      </c>
      <c r="J20" s="269"/>
      <c r="K20" s="270"/>
      <c r="L20" s="211"/>
      <c r="M20" s="21"/>
    </row>
    <row r="21" spans="1:13" ht="18" customHeight="1">
      <c r="A21" s="212"/>
      <c r="B21" s="227" t="s">
        <v>129</v>
      </c>
      <c r="C21" s="272">
        <f>IF('出場種目票'!J57="","",'出場種目票'!J57)</f>
      </c>
      <c r="D21" s="273">
        <f>IF(C21="","",VLOOKUP(C21,'出場種目票'!$B$153:$K$202,2))</f>
      </c>
      <c r="E21" s="274">
        <f>IF(C21="","",VLOOKUP(C21,'出場種目票'!$B$153:$K$202,4))</f>
      </c>
      <c r="F21" s="275">
        <f>IF(C21="","",VLOOKUP(C21,'出場種目票'!$B$153:$K$202,5))</f>
      </c>
      <c r="G21" s="276" t="s">
        <v>296</v>
      </c>
      <c r="H21" s="277">
        <f>IF('出場種目票'!J58="","",'出場種目票'!J58)</f>
      </c>
      <c r="I21" s="273">
        <f>IF(H21="","",VLOOKUP(H21,'出場種目票'!$B$153:$K$202,2))</f>
      </c>
      <c r="J21" s="274">
        <f>IF(H21="","",VLOOKUP(H21,'出場種目票'!$B$153:$K$202,4))</f>
      </c>
      <c r="K21" s="275">
        <f>IF(H21="","",VLOOKUP(H21,'出場種目票'!$B$153:$K$202,5))</f>
      </c>
      <c r="L21" s="219" t="s">
        <v>296</v>
      </c>
      <c r="M21" s="21"/>
    </row>
    <row r="22" spans="1:13" ht="12" customHeight="1">
      <c r="A22" s="212"/>
      <c r="B22" s="227"/>
      <c r="C22" s="280"/>
      <c r="D22" s="268">
        <f>IF(C23="","",VLOOKUP(C23,'出場種目票'!$B$153:$K$202,10))</f>
      </c>
      <c r="E22" s="264"/>
      <c r="F22" s="281"/>
      <c r="G22" s="180"/>
      <c r="H22" s="282"/>
      <c r="I22" s="268">
        <f>IF(H23="","",VLOOKUP(H23,'出場種目票'!$B$153:$K$202,10))</f>
      </c>
      <c r="J22" s="264"/>
      <c r="K22" s="281"/>
      <c r="L22" s="231"/>
      <c r="M22" s="21"/>
    </row>
    <row r="23" spans="1:13" ht="18" customHeight="1">
      <c r="A23" s="212"/>
      <c r="B23" s="232" t="s">
        <v>305</v>
      </c>
      <c r="C23" s="272">
        <f>IF('出場種目票'!J59="","",'出場種目票'!J59)</f>
      </c>
      <c r="D23" s="273">
        <f>IF(C23="","",VLOOKUP(C23,'出場種目票'!$B$153:$K$202,2))</f>
      </c>
      <c r="E23" s="274">
        <f>IF(C23="","",VLOOKUP(C23,'出場種目票'!$B$153:$K$202,4))</f>
      </c>
      <c r="F23" s="275">
        <f>IF(C23="","",VLOOKUP(C23,'出場種目票'!$B$153:$K$202,5))</f>
      </c>
      <c r="G23" s="276" t="s">
        <v>296</v>
      </c>
      <c r="H23" s="277">
        <f>IF('出場種目票'!J60="","",'出場種目票'!J60)</f>
      </c>
      <c r="I23" s="273">
        <f>IF(H23="","",VLOOKUP(H23,'出場種目票'!$B$153:$K$202,2))</f>
      </c>
      <c r="J23" s="274">
        <f>IF(H23="","",VLOOKUP(H23,'出場種目票'!$B$153:$K$202,4))</f>
      </c>
      <c r="K23" s="275">
        <f>IF(H23="","",VLOOKUP(H23,'出場種目票'!$B$153:$K$202,5))</f>
      </c>
      <c r="L23" s="219" t="s">
        <v>296</v>
      </c>
      <c r="M23" s="21"/>
    </row>
    <row r="24" spans="1:13" ht="12" customHeight="1">
      <c r="A24" s="212"/>
      <c r="B24" s="233"/>
      <c r="C24" s="278"/>
      <c r="D24" s="268">
        <f>IF(C25="","",VLOOKUP(C25,'出場種目票'!$B$153:$K$202,10))</f>
      </c>
      <c r="E24" s="269"/>
      <c r="F24" s="270"/>
      <c r="G24" s="223"/>
      <c r="H24" s="279"/>
      <c r="I24" s="268">
        <f>IF(H25="","",VLOOKUP(H25,'出場種目票'!$B$153:$K$202,10))</f>
      </c>
      <c r="J24" s="269"/>
      <c r="K24" s="270"/>
      <c r="L24" s="211"/>
      <c r="M24" s="21"/>
    </row>
    <row r="25" spans="1:13" ht="18" customHeight="1">
      <c r="A25" s="212"/>
      <c r="B25" s="234" t="s">
        <v>182</v>
      </c>
      <c r="C25" s="272">
        <f>IF('出場種目票'!J61="","",'出場種目票'!J61)</f>
      </c>
      <c r="D25" s="273">
        <f>IF(C25="","",VLOOKUP(C25,'出場種目票'!$B$153:$K$202,2))</f>
      </c>
      <c r="E25" s="274">
        <f>IF(C25="","",VLOOKUP(C25,'出場種目票'!$B$153:$K$202,4))</f>
      </c>
      <c r="F25" s="275">
        <f>IF(C25="","",VLOOKUP(C25,'出場種目票'!$B$153:$K$202,5))</f>
      </c>
      <c r="G25" s="276" t="s">
        <v>296</v>
      </c>
      <c r="H25" s="277">
        <f>IF('出場種目票'!J62="","",'出場種目票'!J62)</f>
      </c>
      <c r="I25" s="273">
        <f>IF(H25="","",VLOOKUP(H25,'出場種目票'!$B$153:$K$202,2))</f>
      </c>
      <c r="J25" s="274">
        <f>IF(H25="","",VLOOKUP(H25,'出場種目票'!$B$153:$K$202,4))</f>
      </c>
      <c r="K25" s="275">
        <f>IF(H25="","",VLOOKUP(H25,'出場種目票'!$B$153:$K$202,5))</f>
      </c>
      <c r="L25" s="219" t="s">
        <v>296</v>
      </c>
      <c r="M25" s="21"/>
    </row>
    <row r="26" spans="1:13" ht="12" customHeight="1">
      <c r="A26" s="212"/>
      <c r="B26" s="220"/>
      <c r="C26" s="278"/>
      <c r="D26" s="268">
        <f>IF(C27="","",VLOOKUP(C27,'出場種目票'!$B$153:$K$202,10))</f>
      </c>
      <c r="E26" s="269"/>
      <c r="F26" s="270"/>
      <c r="G26" s="223"/>
      <c r="H26" s="279"/>
      <c r="I26" s="268">
        <f>IF(H27="","",VLOOKUP(H27,'出場種目票'!$B$153:$K$202,10))</f>
      </c>
      <c r="J26" s="269"/>
      <c r="K26" s="270"/>
      <c r="L26" s="211"/>
      <c r="M26" s="21"/>
    </row>
    <row r="27" spans="1:13" ht="18" customHeight="1">
      <c r="A27" s="226"/>
      <c r="B27" s="227" t="s">
        <v>129</v>
      </c>
      <c r="C27" s="272">
        <f>IF('出場種目票'!J64="","",'出場種目票'!J64)</f>
      </c>
      <c r="D27" s="273">
        <f>IF(C27="","",VLOOKUP(C27,'出場種目票'!$B$153:$K$202,2))</f>
      </c>
      <c r="E27" s="274">
        <f>IF(C27="","",VLOOKUP(C27,'出場種目票'!$B$153:$K$202,4))</f>
      </c>
      <c r="F27" s="275">
        <f>IF(C27="","",VLOOKUP(C27,'出場種目票'!$B$153:$K$202,5))</f>
      </c>
      <c r="G27" s="276" t="s">
        <v>296</v>
      </c>
      <c r="H27" s="277">
        <f>IF('出場種目票'!J65="","",'出場種目票'!J65)</f>
      </c>
      <c r="I27" s="273">
        <f>IF(H27="","",VLOOKUP(H27,'出場種目票'!$B$153:$K$202,2))</f>
      </c>
      <c r="J27" s="274">
        <f>IF(H27="","",VLOOKUP(H27,'出場種目票'!$B$153:$K$202,4))</f>
      </c>
      <c r="K27" s="275">
        <f>IF(H27="","",VLOOKUP(H27,'出場種目票'!$B$153:$K$202,5))</f>
      </c>
      <c r="L27" s="219" t="s">
        <v>296</v>
      </c>
      <c r="M27" s="21"/>
    </row>
    <row r="28" spans="1:13" ht="12" customHeight="1">
      <c r="A28" s="212"/>
      <c r="B28" s="227"/>
      <c r="C28" s="280"/>
      <c r="D28" s="268">
        <f>IF(C29="","",VLOOKUP(C29,'出場種目票'!$B$153:$K$202,10))</f>
      </c>
      <c r="E28" s="264"/>
      <c r="F28" s="281"/>
      <c r="G28" s="180"/>
      <c r="H28" s="282"/>
      <c r="I28" s="268">
        <f>IF(H29="","",VLOOKUP(H29,'出場種目票'!$B$153:$K$202,10))</f>
      </c>
      <c r="J28" s="264"/>
      <c r="K28" s="281"/>
      <c r="L28" s="231"/>
      <c r="M28" s="21"/>
    </row>
    <row r="29" spans="1:13" ht="18" customHeight="1">
      <c r="A29" s="226" t="s">
        <v>230</v>
      </c>
      <c r="B29" s="232" t="s">
        <v>305</v>
      </c>
      <c r="C29" s="272">
        <f>IF('出場種目票'!J66="","",'出場種目票'!J66)</f>
      </c>
      <c r="D29" s="273">
        <f>IF(C29="","",VLOOKUP(C29,'出場種目票'!$B$153:$K$202,2))</f>
      </c>
      <c r="E29" s="274">
        <f>IF(C29="","",VLOOKUP(C29,'出場種目票'!$B$153:$K$202,4))</f>
      </c>
      <c r="F29" s="275">
        <f>IF(C29="","",VLOOKUP(C29,'出場種目票'!$B$153:$K$202,5))</f>
      </c>
      <c r="G29" s="276" t="s">
        <v>296</v>
      </c>
      <c r="H29" s="277">
        <f>IF('出場種目票'!J67="","",'出場種目票'!J67)</f>
      </c>
      <c r="I29" s="273">
        <f>IF(H29="","",VLOOKUP(H29,'出場種目票'!$B$153:$K$202,2))</f>
      </c>
      <c r="J29" s="274">
        <f>IF(H29="","",VLOOKUP(H29,'出場種目票'!$B$153:$K$202,4))</f>
      </c>
      <c r="K29" s="275">
        <f>IF(H29="","",VLOOKUP(H29,'出場種目票'!$B$153:$K$202,5))</f>
      </c>
      <c r="L29" s="219" t="s">
        <v>296</v>
      </c>
      <c r="M29" s="21"/>
    </row>
    <row r="30" spans="1:13" ht="12" customHeight="1">
      <c r="A30" s="212"/>
      <c r="B30" s="233"/>
      <c r="C30" s="278"/>
      <c r="D30" s="268">
        <f>IF(C31="","",VLOOKUP(C31,'出場種目票'!$B$153:$K$202,10))</f>
      </c>
      <c r="E30" s="269"/>
      <c r="F30" s="270"/>
      <c r="G30" s="223"/>
      <c r="H30" s="279"/>
      <c r="I30" s="268">
        <f>IF(H31="","",VLOOKUP(H31,'出場種目票'!$B$153:$K$202,10))</f>
      </c>
      <c r="J30" s="269"/>
      <c r="K30" s="270"/>
      <c r="L30" s="211"/>
      <c r="M30" s="21"/>
    </row>
    <row r="31" spans="1:13" ht="18" customHeight="1">
      <c r="A31" s="226"/>
      <c r="B31" s="234" t="s">
        <v>302</v>
      </c>
      <c r="C31" s="272">
        <f>IF('出場種目票'!J68="","",'出場種目票'!J68)</f>
      </c>
      <c r="D31" s="273">
        <f>IF(C31="","",VLOOKUP(C31,'出場種目票'!$B$153:$K$202,2))</f>
      </c>
      <c r="E31" s="274">
        <f>IF(C31="","",VLOOKUP(C31,'出場種目票'!$B$153:$K$202,4))</f>
      </c>
      <c r="F31" s="275">
        <f>IF(C31="","",VLOOKUP(C31,'出場種目票'!$B$153:$K$202,5))</f>
      </c>
      <c r="G31" s="276" t="s">
        <v>296</v>
      </c>
      <c r="H31" s="277">
        <f>IF('出場種目票'!J69="","",'出場種目票'!J69)</f>
      </c>
      <c r="I31" s="273">
        <f>IF(H31="","",VLOOKUP(H31,'出場種目票'!$B$153:$K$202,2))</f>
      </c>
      <c r="J31" s="274">
        <f>IF(H31="","",VLOOKUP(H31,'出場種目票'!$B$153:$K$202,4))</f>
      </c>
      <c r="K31" s="275">
        <f>IF(H31="","",VLOOKUP(H31,'出場種目票'!$B$153:$K$202,5))</f>
      </c>
      <c r="L31" s="219" t="s">
        <v>296</v>
      </c>
      <c r="M31" s="21"/>
    </row>
    <row r="32" spans="1:13" ht="12" customHeight="1">
      <c r="A32" s="212"/>
      <c r="B32" s="220"/>
      <c r="C32" s="278"/>
      <c r="D32" s="268">
        <f>IF(C33="","",VLOOKUP(C33,'出場種目票'!$B$153:$K$202,10))</f>
      </c>
      <c r="E32" s="269"/>
      <c r="F32" s="270"/>
      <c r="G32" s="223"/>
      <c r="H32" s="279"/>
      <c r="I32" s="268">
        <f>IF(H33="","",VLOOKUP(H33,'出場種目票'!$B$153:$K$202,10))</f>
      </c>
      <c r="J32" s="269"/>
      <c r="K32" s="270"/>
      <c r="L32" s="211"/>
      <c r="M32" s="21"/>
    </row>
    <row r="33" spans="1:13" ht="18" customHeight="1">
      <c r="A33" s="226"/>
      <c r="B33" s="213" t="s">
        <v>15</v>
      </c>
      <c r="C33" s="272">
        <f>IF('出場種目票'!J70="","",'出場種目票'!J70)</f>
      </c>
      <c r="D33" s="273">
        <f>IF(C33="","",VLOOKUP(C33,'出場種目票'!$B$153:$K$202,2))</f>
      </c>
      <c r="E33" s="274">
        <f>IF(C33="","",VLOOKUP(C33,'出場種目票'!$B$153:$K$202,4))</f>
      </c>
      <c r="F33" s="275">
        <f>IF(C33="","",VLOOKUP(C33,'出場種目票'!$B$153:$K$202,5))</f>
      </c>
      <c r="G33" s="276" t="s">
        <v>296</v>
      </c>
      <c r="H33" s="277">
        <f>IF('出場種目票'!J71="","",'出場種目票'!J71)</f>
      </c>
      <c r="I33" s="273">
        <f>IF(H33="","",VLOOKUP(H33,'出場種目票'!$B$153:$K$202,2))</f>
      </c>
      <c r="J33" s="274">
        <f>IF(H33="","",VLOOKUP(H33,'出場種目票'!$B$153:$K$202,4))</f>
      </c>
      <c r="K33" s="275">
        <f>IF(H33="","",VLOOKUP(H33,'出場種目票'!$B$153:$K$202,5))</f>
      </c>
      <c r="L33" s="219" t="s">
        <v>296</v>
      </c>
      <c r="M33" s="21"/>
    </row>
    <row r="34" spans="1:13" ht="12" customHeight="1">
      <c r="A34" s="212"/>
      <c r="B34" s="220"/>
      <c r="C34" s="278"/>
      <c r="D34" s="268">
        <f>IF(C35="","",VLOOKUP(C35,'出場種目票'!$B$153:$K$202,10))</f>
      </c>
      <c r="E34" s="269"/>
      <c r="F34" s="270"/>
      <c r="G34" s="223"/>
      <c r="H34" s="279"/>
      <c r="I34" s="268">
        <f>IF(H35="","",VLOOKUP(H35,'出場種目票'!$B$153:$K$202,10))</f>
      </c>
      <c r="J34" s="269"/>
      <c r="K34" s="270"/>
      <c r="L34" s="211"/>
      <c r="M34" s="21"/>
    </row>
    <row r="35" spans="1:13" ht="18" customHeight="1">
      <c r="A35" s="212"/>
      <c r="B35" s="213" t="s">
        <v>306</v>
      </c>
      <c r="C35" s="272">
        <f>IF('出場種目票'!J72="","",'出場種目票'!J72)</f>
      </c>
      <c r="D35" s="273">
        <f>IF(C35="","",VLOOKUP(C35,'出場種目票'!$B$153:$K$202,2))</f>
      </c>
      <c r="E35" s="274">
        <f>IF(C35="","",VLOOKUP(C35,'出場種目票'!$B$153:$K$202,4))</f>
      </c>
      <c r="F35" s="275">
        <f>IF(C35="","",VLOOKUP(C35,'出場種目票'!$B$153:$K$202,5))</f>
      </c>
      <c r="G35" s="276" t="s">
        <v>296</v>
      </c>
      <c r="H35" s="277">
        <f>IF('出場種目票'!J73="","",'出場種目票'!J73)</f>
      </c>
      <c r="I35" s="273">
        <f>IF(H35="","",VLOOKUP(H35,'出場種目票'!$B$153:$K$202,2))</f>
      </c>
      <c r="J35" s="274">
        <f>IF(H35="","",VLOOKUP(H35,'出場種目票'!$B$153:$K$202,4))</f>
      </c>
      <c r="K35" s="275">
        <f>IF(H35="","",VLOOKUP(H35,'出場種目票'!$B$153:$K$202,5))</f>
      </c>
      <c r="L35" s="219" t="s">
        <v>296</v>
      </c>
      <c r="M35" s="21"/>
    </row>
    <row r="36" spans="1:13" ht="12" customHeight="1">
      <c r="A36" s="212"/>
      <c r="B36" s="220"/>
      <c r="C36" s="278"/>
      <c r="D36" s="268">
        <f>IF(C37="","",VLOOKUP(C37,'出場種目票'!$B$153:$K$202,10))</f>
      </c>
      <c r="E36" s="269"/>
      <c r="F36" s="270"/>
      <c r="G36" s="223"/>
      <c r="H36" s="283"/>
      <c r="I36" s="268">
        <f>IF(H37="","",VLOOKUP(H37,'出場種目票'!$B$153:$K$202,10))</f>
      </c>
      <c r="J36" s="269"/>
      <c r="K36" s="270"/>
      <c r="L36" s="211"/>
      <c r="M36" s="21"/>
    </row>
    <row r="37" spans="1:13" ht="18" customHeight="1">
      <c r="A37" s="212"/>
      <c r="B37" s="284" t="s">
        <v>198</v>
      </c>
      <c r="C37" s="280">
        <f>IF('出場種目票'!J74="","",'出場種目票'!J74)</f>
      </c>
      <c r="D37" s="285">
        <f>IF(C37="","",VLOOKUP(C37,'出場種目票'!$B$153:$K$202,2))</f>
      </c>
      <c r="E37" s="274">
        <f>IF(C37="","",VLOOKUP(C37,'出場種目票'!$B$153:$K$202,4))</f>
      </c>
      <c r="F37" s="275">
        <f>IF(C37="","",VLOOKUP(C37,'出場種目票'!$B$153:$K$202,5))</f>
      </c>
      <c r="G37" s="180" t="s">
        <v>296</v>
      </c>
      <c r="H37" s="282">
        <f>IF('出場種目票'!J75="","",'出場種目票'!J75)</f>
      </c>
      <c r="I37" s="285">
        <f>IF(H37="","",VLOOKUP(H37,'出場種目票'!$B$153:$K$202,2))</f>
      </c>
      <c r="J37" s="274">
        <f>IF(H37="","",VLOOKUP(H37,'出場種目票'!$B$153:$K$202,4))</f>
      </c>
      <c r="K37" s="275">
        <f>IF(H37="","",VLOOKUP(H37,'出場種目票'!$B$153:$K$202,5))</f>
      </c>
      <c r="L37" s="231" t="s">
        <v>296</v>
      </c>
      <c r="M37" s="21"/>
    </row>
    <row r="38" spans="1:13" ht="12" customHeight="1">
      <c r="A38" s="244">
        <v>1</v>
      </c>
      <c r="B38" s="191"/>
      <c r="C38" s="286"/>
      <c r="D38" s="287">
        <f>IF(C39="","",VLOOKUP(C39,'出場種目票'!$B$153:$K$202,10))</f>
      </c>
      <c r="E38" s="288"/>
      <c r="F38" s="289"/>
      <c r="G38" s="290"/>
      <c r="H38" s="291"/>
      <c r="I38" s="287">
        <f>IF(H39="","",VLOOKUP(H39,'出場種目票'!$B$153:$K$202,10))</f>
      </c>
      <c r="J38" s="288"/>
      <c r="K38" s="289"/>
      <c r="L38" s="292"/>
      <c r="M38" s="21"/>
    </row>
    <row r="39" spans="1:13" ht="18" customHeight="1">
      <c r="A39" s="226" t="s">
        <v>68</v>
      </c>
      <c r="B39" s="213" t="s">
        <v>297</v>
      </c>
      <c r="C39" s="272">
        <f>IF('出場種目票'!J76="","",'出場種目票'!J76)</f>
      </c>
      <c r="D39" s="273">
        <f>IF(C39="","",VLOOKUP(C39,'出場種目票'!$B$153:$K$202,2))</f>
      </c>
      <c r="E39" s="274">
        <f>IF(C39="","",VLOOKUP(C39,'出場種目票'!$B$153:$K$202,4))</f>
      </c>
      <c r="F39" s="275">
        <f>IF(C39="","",VLOOKUP(C39,'出場種目票'!$B$153:$K$202,5))</f>
      </c>
      <c r="G39" s="276" t="s">
        <v>296</v>
      </c>
      <c r="H39" s="277">
        <f>IF('出場種目票'!J77="","",'出場種目票'!J77)</f>
      </c>
      <c r="I39" s="273">
        <f>IF(H39="","",VLOOKUP(H39,'出場種目票'!$B$153:$K$202,2))</f>
      </c>
      <c r="J39" s="274">
        <f>IF(H39="","",VLOOKUP(H39,'出場種目票'!$B$153:$K$202,4))</f>
      </c>
      <c r="K39" s="275">
        <f>IF(H39="","",VLOOKUP(H39,'出場種目票'!$B$153:$K$202,5))</f>
      </c>
      <c r="L39" s="219" t="s">
        <v>296</v>
      </c>
      <c r="M39" s="21"/>
    </row>
    <row r="40" spans="1:13" ht="12" customHeight="1">
      <c r="A40" s="212">
        <v>2</v>
      </c>
      <c r="B40" s="220"/>
      <c r="C40" s="278"/>
      <c r="D40" s="268">
        <f>IF(C41="","",VLOOKUP(C41,'出場種目票'!$B$153:$K$202,10))</f>
      </c>
      <c r="E40" s="269"/>
      <c r="F40" s="270"/>
      <c r="G40" s="223"/>
      <c r="H40" s="283"/>
      <c r="I40" s="268">
        <f>IF(H41="","",VLOOKUP(H41,'出場種目票'!$B$153:$K$202,10))</f>
      </c>
      <c r="J40" s="269"/>
      <c r="K40" s="270"/>
      <c r="L40" s="211"/>
      <c r="M40" s="21"/>
    </row>
    <row r="41" spans="1:13" ht="18" customHeight="1">
      <c r="A41" s="252" t="s">
        <v>296</v>
      </c>
      <c r="B41" s="240" t="s">
        <v>306</v>
      </c>
      <c r="C41" s="293">
        <f>IF('出場種目票'!J78="","",'出場種目票'!J78)</f>
      </c>
      <c r="D41" s="294">
        <f>IF(C41="","",VLOOKUP(C41,'出場種目票'!$B$153:$K$202,2))</f>
      </c>
      <c r="E41" s="295">
        <f>IF(C41="","",VLOOKUP(C41,'出場種目票'!$B$153:$K$202,4))</f>
      </c>
      <c r="F41" s="296">
        <f>IF(C41="","",VLOOKUP(C41,'出場種目票'!$B$153:$K$202,5))</f>
      </c>
      <c r="G41" s="297" t="s">
        <v>296</v>
      </c>
      <c r="H41" s="298">
        <f>IF('出場種目票'!J79="","",'出場種目票'!J79)</f>
      </c>
      <c r="I41" s="294">
        <f>IF(H41="","",VLOOKUP(H41,'出場種目票'!$B$153:$K$202,2))</f>
      </c>
      <c r="J41" s="295">
        <f>IF(H41="","",VLOOKUP(H41,'出場種目票'!$B$153:$K$202,4))</f>
      </c>
      <c r="K41" s="296">
        <f>IF(H41="","",VLOOKUP(H41,'出場種目票'!$B$153:$K$202,5))</f>
      </c>
      <c r="L41" s="257" t="s">
        <v>296</v>
      </c>
      <c r="M41" s="21"/>
    </row>
    <row r="42" spans="1:13" ht="15">
      <c r="A42" s="21"/>
      <c r="B42" s="69"/>
      <c r="C42" s="21"/>
      <c r="D42" s="69"/>
      <c r="E42" s="69"/>
      <c r="F42" s="21"/>
      <c r="G42" s="207"/>
      <c r="H42" s="21"/>
      <c r="I42" s="69"/>
      <c r="J42" s="69"/>
      <c r="K42" s="21"/>
      <c r="L42" s="207"/>
      <c r="M42" s="21"/>
    </row>
    <row r="43" spans="1:13" ht="15">
      <c r="A43" s="21"/>
      <c r="B43" s="69"/>
      <c r="C43" s="21"/>
      <c r="D43" s="69"/>
      <c r="E43" s="69"/>
      <c r="F43" s="21"/>
      <c r="G43" s="207"/>
      <c r="H43" s="21"/>
      <c r="I43" s="69"/>
      <c r="J43" s="69"/>
      <c r="K43" s="21"/>
      <c r="L43" s="207"/>
      <c r="M43" s="21"/>
    </row>
    <row r="44" spans="1:12" ht="13.5" customHeight="1">
      <c r="A44" s="21"/>
      <c r="B44" s="397" t="s">
        <v>153</v>
      </c>
      <c r="C44" s="299"/>
      <c r="D44" s="300"/>
      <c r="E44" s="301"/>
      <c r="F44" s="300"/>
      <c r="G44" s="302"/>
      <c r="H44" s="303"/>
      <c r="I44" s="304"/>
      <c r="J44" s="305"/>
      <c r="K44" s="21"/>
      <c r="L44" s="21"/>
    </row>
    <row r="45" spans="1:12" ht="15.75">
      <c r="A45" s="21"/>
      <c r="B45" s="398"/>
      <c r="C45" s="306">
        <v>1000</v>
      </c>
      <c r="D45" s="183" t="s">
        <v>26</v>
      </c>
      <c r="E45" s="307"/>
      <c r="F45" s="183" t="s">
        <v>222</v>
      </c>
      <c r="G45" s="308"/>
      <c r="H45" s="309" t="s">
        <v>311</v>
      </c>
      <c r="I45" s="310">
        <f>+C45*E45</f>
        <v>0</v>
      </c>
      <c r="J45" s="311" t="s">
        <v>312</v>
      </c>
      <c r="K45" s="21"/>
      <c r="L45" s="21"/>
    </row>
    <row r="46" spans="1:11" ht="13.5" customHeight="1">
      <c r="A46" s="21"/>
      <c r="B46" s="399"/>
      <c r="C46" s="312"/>
      <c r="D46" s="313"/>
      <c r="E46" s="313"/>
      <c r="F46" s="255"/>
      <c r="G46" s="314"/>
      <c r="H46" s="314" t="s">
        <v>211</v>
      </c>
      <c r="I46" s="313"/>
      <c r="J46" s="315"/>
      <c r="K46" s="21"/>
    </row>
    <row r="47" spans="2:10" ht="15">
      <c r="B47" s="69"/>
      <c r="C47" s="21"/>
      <c r="D47" s="69"/>
      <c r="E47" s="69"/>
      <c r="F47" s="21"/>
      <c r="G47" s="21"/>
      <c r="H47" s="21"/>
      <c r="I47" s="69"/>
      <c r="J47" s="69"/>
    </row>
    <row r="48" ht="15">
      <c r="C48" s="38" t="s">
        <v>314</v>
      </c>
    </row>
    <row r="49" ht="15">
      <c r="B49" s="68"/>
    </row>
    <row r="50" ht="15">
      <c r="B50" s="38" t="s">
        <v>252</v>
      </c>
    </row>
    <row r="51" ht="12" customHeight="1">
      <c r="C51" s="258"/>
    </row>
    <row r="52" spans="2:3" ht="15">
      <c r="B52" s="38" t="s">
        <v>105</v>
      </c>
      <c r="C52" s="258"/>
    </row>
    <row r="53" ht="15">
      <c r="I53" s="316"/>
    </row>
    <row r="54" spans="2:13" ht="15">
      <c r="B54" s="179">
        <f>'基礎データ'!E22</f>
        <v>0</v>
      </c>
      <c r="C54" s="317" t="s">
        <v>85</v>
      </c>
      <c r="D54" s="547">
        <f>'基礎データ'!E24</f>
        <v>0</v>
      </c>
      <c r="E54" s="547"/>
      <c r="F54" s="182"/>
      <c r="G54" s="317" t="s">
        <v>264</v>
      </c>
      <c r="H54" s="182"/>
      <c r="I54" s="173">
        <f>'基礎データ'!E34</f>
        <v>0</v>
      </c>
      <c r="J54" s="173"/>
      <c r="K54" s="259" t="s">
        <v>315</v>
      </c>
      <c r="L54" s="21"/>
      <c r="M54" s="21"/>
    </row>
    <row r="55" spans="3:12" ht="15">
      <c r="C55" s="21"/>
      <c r="D55" s="69"/>
      <c r="E55" s="69"/>
      <c r="F55" s="21"/>
      <c r="G55" s="21"/>
      <c r="H55" s="21"/>
      <c r="I55" s="69"/>
      <c r="J55" s="69"/>
      <c r="K55" s="21"/>
      <c r="L55" s="21"/>
    </row>
  </sheetData>
  <sheetProtection/>
  <mergeCells count="2">
    <mergeCell ref="B44:B46"/>
    <mergeCell ref="D54:E54"/>
  </mergeCells>
  <printOptions/>
  <pageMargins left="0.5905511811023623" right="0.5905511811023623" top="0.5905511811023623" bottom="0.5905511811023623" header="0.31496062992125984" footer="0.31496062992125984"/>
  <pageSetup horizontalDpi="360" verticalDpi="360" orientation="portrait" paperSize="9" scale="92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154"/>
  <sheetViews>
    <sheetView zoomScalePageLayoutView="0" workbookViewId="0" topLeftCell="A1">
      <selection activeCell="A1" sqref="A1"/>
    </sheetView>
  </sheetViews>
  <sheetFormatPr defaultColWidth="9.21484375" defaultRowHeight="14.25" customHeight="1"/>
  <cols>
    <col min="1" max="1" width="3.21484375" style="318" customWidth="1"/>
    <col min="2" max="2" width="4.88671875" style="318" customWidth="1"/>
    <col min="3" max="3" width="1.66796875" style="318" customWidth="1"/>
    <col min="4" max="4" width="9.77734375" style="318" customWidth="1"/>
    <col min="5" max="5" width="8.77734375" style="318" customWidth="1"/>
    <col min="6" max="6" width="19.77734375" style="318" customWidth="1"/>
    <col min="7" max="7" width="4.3359375" style="318" customWidth="1"/>
    <col min="8" max="8" width="8.77734375" style="318" customWidth="1"/>
    <col min="9" max="9" width="3.21484375" style="318" customWidth="1"/>
    <col min="10" max="10" width="4.88671875" style="318" customWidth="1"/>
    <col min="11" max="11" width="1.66796875" style="318" customWidth="1"/>
    <col min="12" max="12" width="9.77734375" style="318" customWidth="1"/>
    <col min="13" max="13" width="8.77734375" style="318" customWidth="1"/>
    <col min="14" max="14" width="19.77734375" style="318" customWidth="1"/>
    <col min="15" max="15" width="4.6640625" style="318" customWidth="1"/>
    <col min="16" max="16" width="1.2265625" style="318" customWidth="1"/>
    <col min="17" max="17" width="9.21484375" style="318" bestFit="1" customWidth="1"/>
    <col min="18" max="16384" width="9.21484375" style="318" customWidth="1"/>
  </cols>
  <sheetData>
    <row r="1" ht="27" customHeight="1">
      <c r="A1" s="319" t="s">
        <v>316</v>
      </c>
    </row>
    <row r="2" spans="1:15" ht="15" customHeight="1">
      <c r="A2" s="320"/>
      <c r="O2" s="321" t="s">
        <v>288</v>
      </c>
    </row>
    <row r="3" spans="1:7" ht="9" customHeight="1">
      <c r="A3" s="322"/>
      <c r="B3" s="322"/>
      <c r="C3" s="322"/>
      <c r="D3" s="322"/>
      <c r="E3" s="322"/>
      <c r="F3" s="322"/>
      <c r="G3" s="322"/>
    </row>
    <row r="4" spans="1:15" ht="12.75" customHeight="1">
      <c r="A4" s="473" t="s">
        <v>173</v>
      </c>
      <c r="B4" s="323" t="s">
        <v>287</v>
      </c>
      <c r="C4" s="324"/>
      <c r="D4" s="324"/>
      <c r="E4" s="323"/>
      <c r="F4" s="325" t="s">
        <v>317</v>
      </c>
      <c r="G4" s="326"/>
      <c r="H4" s="322"/>
      <c r="I4" s="473" t="s">
        <v>173</v>
      </c>
      <c r="J4" s="327" t="s">
        <v>287</v>
      </c>
      <c r="K4" s="328"/>
      <c r="L4" s="328"/>
      <c r="M4" s="323"/>
      <c r="N4" s="325" t="s">
        <v>317</v>
      </c>
      <c r="O4" s="329"/>
    </row>
    <row r="5" spans="1:15" ht="15" customHeight="1">
      <c r="A5" s="474"/>
      <c r="B5" s="476" t="s">
        <v>117</v>
      </c>
      <c r="C5" s="477"/>
      <c r="D5" s="478"/>
      <c r="E5" s="476"/>
      <c r="F5" s="477"/>
      <c r="G5" s="482"/>
      <c r="H5" s="322"/>
      <c r="I5" s="474"/>
      <c r="J5" s="476" t="s">
        <v>117</v>
      </c>
      <c r="K5" s="477"/>
      <c r="L5" s="478"/>
      <c r="M5" s="484"/>
      <c r="N5" s="485"/>
      <c r="O5" s="486"/>
    </row>
    <row r="6" spans="1:15" ht="14.25" customHeight="1">
      <c r="A6" s="475"/>
      <c r="B6" s="479"/>
      <c r="C6" s="480"/>
      <c r="D6" s="481"/>
      <c r="E6" s="479"/>
      <c r="F6" s="480"/>
      <c r="G6" s="483"/>
      <c r="H6" s="322"/>
      <c r="I6" s="475"/>
      <c r="J6" s="479"/>
      <c r="K6" s="480"/>
      <c r="L6" s="481"/>
      <c r="M6" s="487"/>
      <c r="N6" s="488"/>
      <c r="O6" s="489"/>
    </row>
    <row r="7" spans="1:15" ht="12">
      <c r="A7" s="330" t="s">
        <v>318</v>
      </c>
      <c r="B7" s="331"/>
      <c r="C7" s="332" t="s">
        <v>319</v>
      </c>
      <c r="D7" s="331"/>
      <c r="E7" s="331"/>
      <c r="F7" s="333" t="s">
        <v>320</v>
      </c>
      <c r="G7" s="334" t="s">
        <v>113</v>
      </c>
      <c r="H7" s="322"/>
      <c r="I7" s="335" t="s">
        <v>318</v>
      </c>
      <c r="J7" s="336"/>
      <c r="K7" s="337" t="s">
        <v>319</v>
      </c>
      <c r="L7" s="336"/>
      <c r="M7" s="336"/>
      <c r="N7" s="333" t="s">
        <v>320</v>
      </c>
      <c r="O7" s="334" t="s">
        <v>113</v>
      </c>
    </row>
    <row r="8" spans="1:15" ht="14.25" customHeight="1">
      <c r="A8" s="400">
        <f>'出場種目票'!J2</f>
        <v>0</v>
      </c>
      <c r="B8" s="443"/>
      <c r="C8" s="446" t="e">
        <f>IF(A8="","",VLOOKUP(A8,'出場種目票'!$B$103:$K$152,2))</f>
        <v>#N/A</v>
      </c>
      <c r="D8" s="447" t="e">
        <f>IF(C8="","",VLOOKUP(C8,'出場種目票'!$B$103:$K$152,2))</f>
        <v>#N/A</v>
      </c>
      <c r="E8" s="443" t="e">
        <f>IF(D8="","",VLOOKUP(D8,'出場種目票'!$B$103:$K$152,2))</f>
        <v>#N/A</v>
      </c>
      <c r="F8" s="423" t="e">
        <f>'男申込一覧表'!$B$6&amp;"･"&amp;IF(A8="","",VLOOKUP(A8,'出場種目票'!$B$103:$K$152,4))</f>
        <v>#N/A</v>
      </c>
      <c r="G8" s="404" t="e">
        <f>IF(A8="","",VLOOKUP(A8,'出場種目票'!$B$103:$K$152,5))</f>
        <v>#N/A</v>
      </c>
      <c r="H8" s="338"/>
      <c r="I8" s="456">
        <f>'出場種目票'!J3</f>
        <v>0</v>
      </c>
      <c r="J8" s="457"/>
      <c r="K8" s="446" t="e">
        <f>IF(I8="","",VLOOKUP(I8,'出場種目票'!$B$103:$K$152,2))</f>
        <v>#N/A</v>
      </c>
      <c r="L8" s="447" t="e">
        <f>IF(K8="","",VLOOKUP(K8,'出場種目票'!$B$103:$K$152,2))</f>
        <v>#N/A</v>
      </c>
      <c r="M8" s="443" t="e">
        <f>IF(L8="","",VLOOKUP(L8,'出場種目票'!$B$103:$K$152,2))</f>
        <v>#N/A</v>
      </c>
      <c r="N8" s="423" t="e">
        <f>'男申込一覧表'!$B$6&amp;"･"&amp;IF(I8="","",VLOOKUP(I8,'出場種目票'!$B$103:$K$152,4))</f>
        <v>#N/A</v>
      </c>
      <c r="O8" s="404" t="e">
        <f>IF(I8="","",VLOOKUP(I8,'出場種目票'!$B$103:$K$152,5))</f>
        <v>#N/A</v>
      </c>
    </row>
    <row r="9" spans="1:15" ht="14.25" customHeight="1">
      <c r="A9" s="444"/>
      <c r="B9" s="445"/>
      <c r="C9" s="448">
        <f>IF(B9="","",VLOOKUP(B9,'出場種目票'!$B$103:$K$152,2))</f>
      </c>
      <c r="D9" s="449">
        <f>IF(C9="","",VLOOKUP(C9,'出場種目票'!$B$103:$K$152,2))</f>
      </c>
      <c r="E9" s="445">
        <f>IF(D9="","",VLOOKUP(D9,'出場種目票'!$B$103:$K$152,2))</f>
      </c>
      <c r="F9" s="424"/>
      <c r="G9" s="405">
        <f>IF(E9="","",VLOOKUP(E9,'出場種目票'!$B$103:$K$152,5))</f>
      </c>
      <c r="H9" s="338"/>
      <c r="I9" s="458"/>
      <c r="J9" s="459"/>
      <c r="K9" s="448">
        <f>IF(J9="","",VLOOKUP(J9,'出場種目票'!$B$103:$K$152,2))</f>
      </c>
      <c r="L9" s="449">
        <f>IF(K9="","",VLOOKUP(K9,'出場種目票'!$B$103:$K$152,2))</f>
      </c>
      <c r="M9" s="445">
        <f>IF(L9="","",VLOOKUP(L9,'出場種目票'!$B$103:$K$152,2))</f>
      </c>
      <c r="N9" s="424"/>
      <c r="O9" s="405">
        <f>IF(M9="","",VLOOKUP(M9,'出場種目票'!$B$103:$K$152,5))</f>
      </c>
    </row>
    <row r="10" spans="1:15" ht="14.25" customHeight="1">
      <c r="A10" s="338"/>
      <c r="B10" s="338"/>
      <c r="C10" s="338"/>
      <c r="D10" s="338"/>
      <c r="E10" s="338"/>
      <c r="F10" s="338"/>
      <c r="G10" s="338"/>
      <c r="H10" s="339"/>
      <c r="I10" s="340"/>
      <c r="J10" s="340"/>
      <c r="K10" s="340"/>
      <c r="L10" s="340"/>
      <c r="M10" s="340"/>
      <c r="N10" s="340"/>
      <c r="O10" s="340"/>
    </row>
    <row r="11" spans="1:15" ht="12.75" customHeight="1">
      <c r="A11" s="460" t="s">
        <v>173</v>
      </c>
      <c r="B11" s="341" t="s">
        <v>287</v>
      </c>
      <c r="C11" s="342"/>
      <c r="D11" s="342"/>
      <c r="E11" s="323"/>
      <c r="F11" s="325" t="s">
        <v>317</v>
      </c>
      <c r="G11" s="343"/>
      <c r="H11" s="338"/>
      <c r="I11" s="460" t="s">
        <v>173</v>
      </c>
      <c r="J11" s="344" t="s">
        <v>287</v>
      </c>
      <c r="K11" s="345"/>
      <c r="L11" s="345"/>
      <c r="M11" s="323"/>
      <c r="N11" s="325" t="s">
        <v>317</v>
      </c>
      <c r="O11" s="346"/>
    </row>
    <row r="12" spans="1:15" ht="15" customHeight="1">
      <c r="A12" s="461"/>
      <c r="B12" s="446" t="s">
        <v>233</v>
      </c>
      <c r="C12" s="447"/>
      <c r="D12" s="443"/>
      <c r="E12" s="446"/>
      <c r="F12" s="447"/>
      <c r="G12" s="401"/>
      <c r="H12" s="338"/>
      <c r="I12" s="461"/>
      <c r="J12" s="446" t="s">
        <v>233</v>
      </c>
      <c r="K12" s="447"/>
      <c r="L12" s="443"/>
      <c r="M12" s="466"/>
      <c r="N12" s="467"/>
      <c r="O12" s="471"/>
    </row>
    <row r="13" spans="1:15" ht="14.25" customHeight="1">
      <c r="A13" s="462"/>
      <c r="B13" s="463"/>
      <c r="C13" s="464"/>
      <c r="D13" s="465"/>
      <c r="E13" s="463"/>
      <c r="F13" s="464"/>
      <c r="G13" s="403"/>
      <c r="H13" s="338"/>
      <c r="I13" s="462"/>
      <c r="J13" s="463"/>
      <c r="K13" s="464"/>
      <c r="L13" s="465"/>
      <c r="M13" s="468"/>
      <c r="N13" s="469"/>
      <c r="O13" s="472"/>
    </row>
    <row r="14" spans="1:15" ht="12">
      <c r="A14" s="347" t="s">
        <v>318</v>
      </c>
      <c r="B14" s="348"/>
      <c r="C14" s="349" t="s">
        <v>319</v>
      </c>
      <c r="D14" s="348"/>
      <c r="E14" s="348"/>
      <c r="F14" s="350" t="s">
        <v>320</v>
      </c>
      <c r="G14" s="351" t="s">
        <v>113</v>
      </c>
      <c r="H14" s="338"/>
      <c r="I14" s="352" t="s">
        <v>318</v>
      </c>
      <c r="J14" s="353"/>
      <c r="K14" s="354" t="s">
        <v>319</v>
      </c>
      <c r="L14" s="353"/>
      <c r="M14" s="353"/>
      <c r="N14" s="350" t="s">
        <v>320</v>
      </c>
      <c r="O14" s="351" t="s">
        <v>113</v>
      </c>
    </row>
    <row r="15" spans="1:15" ht="14.25" customHeight="1">
      <c r="A15" s="400">
        <f>'出場種目票'!J4</f>
        <v>0</v>
      </c>
      <c r="B15" s="443"/>
      <c r="C15" s="446" t="e">
        <f>IF(A15="","",VLOOKUP(A15,'出場種目票'!$B$103:$K$152,2))</f>
        <v>#N/A</v>
      </c>
      <c r="D15" s="447" t="e">
        <f>IF(C15="","",VLOOKUP(C15,'出場種目票'!$B$103:$K$152,2))</f>
        <v>#N/A</v>
      </c>
      <c r="E15" s="443" t="e">
        <f>IF(D15="","",VLOOKUP(D15,'出場種目票'!$B$103:$K$152,2))</f>
        <v>#N/A</v>
      </c>
      <c r="F15" s="423" t="e">
        <f>'男申込一覧表'!$B$6&amp;"･"&amp;IF(A15="","",VLOOKUP(A15,'出場種目票'!$B$103:$K$152,4))</f>
        <v>#N/A</v>
      </c>
      <c r="G15" s="404" t="e">
        <f>IF(A15="","",VLOOKUP(A15,'出場種目票'!$B$103:$K$152,5))</f>
        <v>#N/A</v>
      </c>
      <c r="H15" s="338"/>
      <c r="I15" s="456">
        <f>'出場種目票'!J5</f>
        <v>0</v>
      </c>
      <c r="J15" s="457"/>
      <c r="K15" s="446" t="e">
        <f>IF(I15="","",VLOOKUP(I15,'出場種目票'!$B$103:$K$152,2))</f>
        <v>#N/A</v>
      </c>
      <c r="L15" s="447" t="e">
        <f>IF(K15="","",VLOOKUP(K15,'出場種目票'!$B$103:$K$152,2))</f>
        <v>#N/A</v>
      </c>
      <c r="M15" s="443" t="e">
        <f>IF(L15="","",VLOOKUP(L15,'出場種目票'!$B$103:$K$152,2))</f>
        <v>#N/A</v>
      </c>
      <c r="N15" s="423" t="e">
        <f>'男申込一覧表'!$B$6&amp;"･"&amp;IF(I15="","",VLOOKUP(I15,'出場種目票'!$B$103:$K$152,4))</f>
        <v>#N/A</v>
      </c>
      <c r="O15" s="404" t="e">
        <f>IF(I15="","",VLOOKUP(I15,'出場種目票'!$B$103:$K$152,5))</f>
        <v>#N/A</v>
      </c>
    </row>
    <row r="16" spans="1:15" ht="14.25" customHeight="1">
      <c r="A16" s="444"/>
      <c r="B16" s="445"/>
      <c r="C16" s="448">
        <f>IF(B16="","",VLOOKUP(B16,'出場種目票'!$B$103:$K$152,2))</f>
      </c>
      <c r="D16" s="449">
        <f>IF(C16="","",VLOOKUP(C16,'出場種目票'!$B$103:$K$152,2))</f>
      </c>
      <c r="E16" s="445">
        <f>IF(D16="","",VLOOKUP(D16,'出場種目票'!$B$103:$K$152,2))</f>
      </c>
      <c r="F16" s="424"/>
      <c r="G16" s="405">
        <f>IF(E16="","",VLOOKUP(E16,'出場種目票'!$B$103:$K$152,5))</f>
      </c>
      <c r="H16" s="338"/>
      <c r="I16" s="458"/>
      <c r="J16" s="459"/>
      <c r="K16" s="448">
        <f>IF(J16="","",VLOOKUP(J16,'出場種目票'!$B$103:$K$152,2))</f>
      </c>
      <c r="L16" s="449">
        <f>IF(K16="","",VLOOKUP(K16,'出場種目票'!$B$103:$K$152,2))</f>
      </c>
      <c r="M16" s="445">
        <f>IF(L16="","",VLOOKUP(L16,'出場種目票'!$B$103:$K$152,2))</f>
      </c>
      <c r="N16" s="424"/>
      <c r="O16" s="405">
        <f>IF(M16="","",VLOOKUP(M16,'出場種目票'!$B$103:$K$152,5))</f>
      </c>
    </row>
    <row r="17" spans="1:15" ht="14.25" customHeight="1">
      <c r="A17" s="338"/>
      <c r="B17" s="338"/>
      <c r="C17" s="338"/>
      <c r="D17" s="338"/>
      <c r="E17" s="338"/>
      <c r="F17" s="338"/>
      <c r="G17" s="338"/>
      <c r="H17" s="339"/>
      <c r="I17" s="340"/>
      <c r="J17" s="340"/>
      <c r="K17" s="340"/>
      <c r="L17" s="340"/>
      <c r="M17" s="340"/>
      <c r="N17" s="340"/>
      <c r="O17" s="340"/>
    </row>
    <row r="18" spans="1:15" ht="12.75" customHeight="1">
      <c r="A18" s="460" t="s">
        <v>173</v>
      </c>
      <c r="B18" s="341" t="s">
        <v>287</v>
      </c>
      <c r="C18" s="342"/>
      <c r="D18" s="342"/>
      <c r="E18" s="323"/>
      <c r="F18" s="325" t="s">
        <v>317</v>
      </c>
      <c r="G18" s="343"/>
      <c r="H18" s="338"/>
      <c r="I18" s="460" t="s">
        <v>173</v>
      </c>
      <c r="J18" s="344" t="s">
        <v>287</v>
      </c>
      <c r="K18" s="345"/>
      <c r="L18" s="345"/>
      <c r="M18" s="323"/>
      <c r="N18" s="325" t="s">
        <v>317</v>
      </c>
      <c r="O18" s="346"/>
    </row>
    <row r="19" spans="1:15" ht="15" customHeight="1">
      <c r="A19" s="461"/>
      <c r="B19" s="446" t="s">
        <v>321</v>
      </c>
      <c r="C19" s="447"/>
      <c r="D19" s="443"/>
      <c r="E19" s="446"/>
      <c r="F19" s="447"/>
      <c r="G19" s="401"/>
      <c r="H19" s="338"/>
      <c r="I19" s="461"/>
      <c r="J19" s="446" t="s">
        <v>321</v>
      </c>
      <c r="K19" s="447"/>
      <c r="L19" s="443"/>
      <c r="M19" s="466"/>
      <c r="N19" s="467"/>
      <c r="O19" s="471"/>
    </row>
    <row r="20" spans="1:15" ht="14.25" customHeight="1">
      <c r="A20" s="462"/>
      <c r="B20" s="463"/>
      <c r="C20" s="464"/>
      <c r="D20" s="465"/>
      <c r="E20" s="463"/>
      <c r="F20" s="464"/>
      <c r="G20" s="403"/>
      <c r="H20" s="338"/>
      <c r="I20" s="462"/>
      <c r="J20" s="463"/>
      <c r="K20" s="464"/>
      <c r="L20" s="465"/>
      <c r="M20" s="468"/>
      <c r="N20" s="469"/>
      <c r="O20" s="472"/>
    </row>
    <row r="21" spans="1:15" ht="12">
      <c r="A21" s="347" t="s">
        <v>318</v>
      </c>
      <c r="B21" s="348"/>
      <c r="C21" s="349" t="s">
        <v>319</v>
      </c>
      <c r="D21" s="348"/>
      <c r="E21" s="348"/>
      <c r="F21" s="350" t="s">
        <v>320</v>
      </c>
      <c r="G21" s="351" t="s">
        <v>113</v>
      </c>
      <c r="H21" s="338"/>
      <c r="I21" s="352" t="s">
        <v>318</v>
      </c>
      <c r="J21" s="353"/>
      <c r="K21" s="354" t="s">
        <v>319</v>
      </c>
      <c r="L21" s="353"/>
      <c r="M21" s="353"/>
      <c r="N21" s="350" t="s">
        <v>320</v>
      </c>
      <c r="O21" s="351" t="s">
        <v>113</v>
      </c>
    </row>
    <row r="22" spans="1:15" ht="14.25" customHeight="1">
      <c r="A22" s="400">
        <f>'出場種目票'!J6</f>
        <v>0</v>
      </c>
      <c r="B22" s="443"/>
      <c r="C22" s="446" t="e">
        <f>IF(A22="","",VLOOKUP(A22,'出場種目票'!$B$103:$K$152,2))</f>
        <v>#N/A</v>
      </c>
      <c r="D22" s="447" t="e">
        <f>IF(C22="","",VLOOKUP(C22,'出場種目票'!$B$103:$K$152,2))</f>
        <v>#N/A</v>
      </c>
      <c r="E22" s="443" t="e">
        <f>IF(D22="","",VLOOKUP(D22,'出場種目票'!$B$103:$K$152,2))</f>
        <v>#N/A</v>
      </c>
      <c r="F22" s="423" t="e">
        <f>'男申込一覧表'!$B$6&amp;"･"&amp;IF(A22="","",VLOOKUP(A22,'出場種目票'!$B$103:$K$152,4))</f>
        <v>#N/A</v>
      </c>
      <c r="G22" s="404" t="e">
        <f>IF(A22="","",VLOOKUP(A22,'出場種目票'!$B$103:$K$152,5))</f>
        <v>#N/A</v>
      </c>
      <c r="H22" s="338"/>
      <c r="I22" s="456">
        <f>'出場種目票'!J7</f>
        <v>0</v>
      </c>
      <c r="J22" s="457"/>
      <c r="K22" s="446" t="e">
        <f>IF(I22="","",VLOOKUP(I22,'出場種目票'!$B$103:$K$152,2))</f>
        <v>#N/A</v>
      </c>
      <c r="L22" s="447" t="e">
        <f>IF(K22="","",VLOOKUP(K22,'出場種目票'!$B$103:$K$152,2))</f>
        <v>#N/A</v>
      </c>
      <c r="M22" s="443" t="e">
        <f>IF(L22="","",VLOOKUP(L22,'出場種目票'!$B$103:$K$152,2))</f>
        <v>#N/A</v>
      </c>
      <c r="N22" s="423" t="e">
        <f>'男申込一覧表'!$B$6&amp;"･"&amp;IF(I22="","",VLOOKUP(I22,'出場種目票'!$B$103:$K$152,4))</f>
        <v>#N/A</v>
      </c>
      <c r="O22" s="404" t="e">
        <f>IF(I22="","",VLOOKUP(I22,'出場種目票'!$B$103:$K$152,5))</f>
        <v>#N/A</v>
      </c>
    </row>
    <row r="23" spans="1:15" ht="14.25" customHeight="1">
      <c r="A23" s="444"/>
      <c r="B23" s="445"/>
      <c r="C23" s="448">
        <f>IF(B23="","",VLOOKUP(B23,'出場種目票'!$B$103:$K$152,2))</f>
      </c>
      <c r="D23" s="449">
        <f>IF(C23="","",VLOOKUP(C23,'出場種目票'!$B$103:$K$152,2))</f>
      </c>
      <c r="E23" s="445">
        <f>IF(D23="","",VLOOKUP(D23,'出場種目票'!$B$103:$K$152,2))</f>
      </c>
      <c r="F23" s="424"/>
      <c r="G23" s="405">
        <f>IF(E23="","",VLOOKUP(E23,'出場種目票'!$B$103:$K$152,5))</f>
      </c>
      <c r="H23" s="338"/>
      <c r="I23" s="458"/>
      <c r="J23" s="459"/>
      <c r="K23" s="448">
        <f>IF(J23="","",VLOOKUP(J23,'出場種目票'!$B$103:$K$152,2))</f>
      </c>
      <c r="L23" s="449">
        <f>IF(K23="","",VLOOKUP(K23,'出場種目票'!$B$103:$K$152,2))</f>
      </c>
      <c r="M23" s="445">
        <f>IF(L23="","",VLOOKUP(L23,'出場種目票'!$B$103:$K$152,2))</f>
      </c>
      <c r="N23" s="424"/>
      <c r="O23" s="405">
        <f>IF(M23="","",VLOOKUP(M23,'出場種目票'!$B$103:$K$152,5))</f>
      </c>
    </row>
    <row r="24" spans="1:15" ht="14.25" customHeight="1">
      <c r="A24" s="338"/>
      <c r="B24" s="338"/>
      <c r="C24" s="338"/>
      <c r="D24" s="338"/>
      <c r="E24" s="338"/>
      <c r="F24" s="338"/>
      <c r="G24" s="338"/>
      <c r="H24" s="339"/>
      <c r="I24" s="340"/>
      <c r="J24" s="340"/>
      <c r="K24" s="340"/>
      <c r="L24" s="340"/>
      <c r="M24" s="340"/>
      <c r="N24" s="340"/>
      <c r="O24" s="340"/>
    </row>
    <row r="25" spans="1:15" ht="12.75" customHeight="1">
      <c r="A25" s="460" t="s">
        <v>173</v>
      </c>
      <c r="B25" s="341" t="s">
        <v>287</v>
      </c>
      <c r="C25" s="342"/>
      <c r="D25" s="342"/>
      <c r="E25" s="323"/>
      <c r="F25" s="325" t="s">
        <v>317</v>
      </c>
      <c r="G25" s="343"/>
      <c r="H25" s="338"/>
      <c r="I25" s="460" t="s">
        <v>173</v>
      </c>
      <c r="J25" s="344" t="s">
        <v>287</v>
      </c>
      <c r="K25" s="345"/>
      <c r="L25" s="345"/>
      <c r="M25" s="323"/>
      <c r="N25" s="325" t="s">
        <v>317</v>
      </c>
      <c r="O25" s="346"/>
    </row>
    <row r="26" spans="1:15" ht="15" customHeight="1">
      <c r="A26" s="461"/>
      <c r="B26" s="446" t="s">
        <v>141</v>
      </c>
      <c r="C26" s="447"/>
      <c r="D26" s="443"/>
      <c r="E26" s="446"/>
      <c r="F26" s="447"/>
      <c r="G26" s="401"/>
      <c r="H26" s="338"/>
      <c r="I26" s="461"/>
      <c r="J26" s="446" t="s">
        <v>141</v>
      </c>
      <c r="K26" s="447"/>
      <c r="L26" s="443"/>
      <c r="M26" s="466"/>
      <c r="N26" s="467"/>
      <c r="O26" s="471"/>
    </row>
    <row r="27" spans="1:15" ht="14.25" customHeight="1">
      <c r="A27" s="462"/>
      <c r="B27" s="463"/>
      <c r="C27" s="464"/>
      <c r="D27" s="465"/>
      <c r="E27" s="463"/>
      <c r="F27" s="464"/>
      <c r="G27" s="403"/>
      <c r="H27" s="338"/>
      <c r="I27" s="462"/>
      <c r="J27" s="463"/>
      <c r="K27" s="464"/>
      <c r="L27" s="465"/>
      <c r="M27" s="468"/>
      <c r="N27" s="469"/>
      <c r="O27" s="472"/>
    </row>
    <row r="28" spans="1:15" ht="12">
      <c r="A28" s="347" t="s">
        <v>318</v>
      </c>
      <c r="B28" s="348"/>
      <c r="C28" s="349" t="s">
        <v>319</v>
      </c>
      <c r="D28" s="348"/>
      <c r="E28" s="348"/>
      <c r="F28" s="350" t="s">
        <v>320</v>
      </c>
      <c r="G28" s="351" t="s">
        <v>113</v>
      </c>
      <c r="H28" s="338"/>
      <c r="I28" s="352" t="s">
        <v>318</v>
      </c>
      <c r="J28" s="353"/>
      <c r="K28" s="354" t="s">
        <v>319</v>
      </c>
      <c r="L28" s="353"/>
      <c r="M28" s="353"/>
      <c r="N28" s="350" t="s">
        <v>320</v>
      </c>
      <c r="O28" s="351" t="s">
        <v>113</v>
      </c>
    </row>
    <row r="29" spans="1:15" ht="14.25" customHeight="1">
      <c r="A29" s="400">
        <f>'出場種目票'!J8</f>
        <v>0</v>
      </c>
      <c r="B29" s="443"/>
      <c r="C29" s="446" t="e">
        <f>IF(A29="","",VLOOKUP(A29,'出場種目票'!$B$103:$K$152,2))</f>
        <v>#N/A</v>
      </c>
      <c r="D29" s="447" t="e">
        <f>IF(C29="","",VLOOKUP(C29,'出場種目票'!$B$103:$K$152,2))</f>
        <v>#N/A</v>
      </c>
      <c r="E29" s="443" t="e">
        <f>IF(D29="","",VLOOKUP(D29,'出場種目票'!$B$103:$K$152,2))</f>
        <v>#N/A</v>
      </c>
      <c r="F29" s="423" t="e">
        <f>'男申込一覧表'!$B$6&amp;"･"&amp;IF(A29="","",VLOOKUP(A29,'出場種目票'!$B$103:$K$152,4))</f>
        <v>#N/A</v>
      </c>
      <c r="G29" s="404" t="e">
        <f>IF(A29="","",VLOOKUP(A29,'出場種目票'!$B$103:$K$152,5))</f>
        <v>#N/A</v>
      </c>
      <c r="H29" s="338"/>
      <c r="I29" s="456">
        <f>'出場種目票'!J9</f>
        <v>0</v>
      </c>
      <c r="J29" s="457"/>
      <c r="K29" s="446" t="e">
        <f>IF(I29="","",VLOOKUP(I29,'出場種目票'!$B$103:$K$152,2))</f>
        <v>#N/A</v>
      </c>
      <c r="L29" s="447" t="e">
        <f>IF(K29="","",VLOOKUP(K29,'出場種目票'!$B$103:$K$152,2))</f>
        <v>#N/A</v>
      </c>
      <c r="M29" s="443" t="e">
        <f>IF(L29="","",VLOOKUP(L29,'出場種目票'!$B$103:$K$152,2))</f>
        <v>#N/A</v>
      </c>
      <c r="N29" s="423" t="e">
        <f>'男申込一覧表'!$B$6&amp;"･"&amp;IF(I29="","",VLOOKUP(I29,'出場種目票'!$B$103:$K$152,4))</f>
        <v>#N/A</v>
      </c>
      <c r="O29" s="404" t="e">
        <f>IF(I29="","",VLOOKUP(I29,'出場種目票'!$B$103:$K$152,5))</f>
        <v>#N/A</v>
      </c>
    </row>
    <row r="30" spans="1:15" ht="14.25" customHeight="1">
      <c r="A30" s="444"/>
      <c r="B30" s="445"/>
      <c r="C30" s="448">
        <f>IF(B30="","",VLOOKUP(B30,'出場種目票'!$B$103:$K$152,2))</f>
      </c>
      <c r="D30" s="449">
        <f>IF(C30="","",VLOOKUP(C30,'出場種目票'!$B$103:$K$152,2))</f>
      </c>
      <c r="E30" s="445">
        <f>IF(D30="","",VLOOKUP(D30,'出場種目票'!$B$103:$K$152,2))</f>
      </c>
      <c r="F30" s="424"/>
      <c r="G30" s="405">
        <f>IF(E30="","",VLOOKUP(E30,'出場種目票'!$B$103:$K$152,5))</f>
      </c>
      <c r="H30" s="338"/>
      <c r="I30" s="458"/>
      <c r="J30" s="459"/>
      <c r="K30" s="448">
        <f>IF(J30="","",VLOOKUP(J30,'出場種目票'!$B$103:$K$152,2))</f>
      </c>
      <c r="L30" s="449">
        <f>IF(K30="","",VLOOKUP(K30,'出場種目票'!$B$103:$K$152,2))</f>
      </c>
      <c r="M30" s="445">
        <f>IF(L30="","",VLOOKUP(L30,'出場種目票'!$B$103:$K$152,2))</f>
      </c>
      <c r="N30" s="424"/>
      <c r="O30" s="405">
        <f>IF(M30="","",VLOOKUP(M30,'出場種目票'!$B$103:$K$152,5))</f>
      </c>
    </row>
    <row r="31" spans="1:15" ht="14.25" customHeight="1">
      <c r="A31" s="338"/>
      <c r="B31" s="338"/>
      <c r="C31" s="338"/>
      <c r="D31" s="338"/>
      <c r="E31" s="338"/>
      <c r="F31" s="338"/>
      <c r="G31" s="338"/>
      <c r="H31" s="339"/>
      <c r="I31" s="340"/>
      <c r="J31" s="340"/>
      <c r="K31" s="340"/>
      <c r="L31" s="340"/>
      <c r="M31" s="340"/>
      <c r="N31" s="340"/>
      <c r="O31" s="340"/>
    </row>
    <row r="32" spans="1:15" ht="12.75" customHeight="1">
      <c r="A32" s="460" t="s">
        <v>173</v>
      </c>
      <c r="B32" s="341" t="s">
        <v>287</v>
      </c>
      <c r="C32" s="342"/>
      <c r="D32" s="342"/>
      <c r="E32" s="323"/>
      <c r="F32" s="325" t="s">
        <v>317</v>
      </c>
      <c r="G32" s="343"/>
      <c r="H32" s="338"/>
      <c r="I32" s="460" t="s">
        <v>173</v>
      </c>
      <c r="J32" s="344" t="s">
        <v>287</v>
      </c>
      <c r="K32" s="345"/>
      <c r="L32" s="345"/>
      <c r="M32" s="323"/>
      <c r="N32" s="325" t="s">
        <v>317</v>
      </c>
      <c r="O32" s="346"/>
    </row>
    <row r="33" spans="1:15" ht="15" customHeight="1">
      <c r="A33" s="461"/>
      <c r="B33" s="446" t="s">
        <v>87</v>
      </c>
      <c r="C33" s="447"/>
      <c r="D33" s="443"/>
      <c r="E33" s="446"/>
      <c r="F33" s="447"/>
      <c r="G33" s="401"/>
      <c r="H33" s="338"/>
      <c r="I33" s="461"/>
      <c r="J33" s="446" t="s">
        <v>87</v>
      </c>
      <c r="K33" s="447"/>
      <c r="L33" s="443"/>
      <c r="M33" s="466"/>
      <c r="N33" s="467"/>
      <c r="O33" s="471"/>
    </row>
    <row r="34" spans="1:15" ht="14.25" customHeight="1">
      <c r="A34" s="462"/>
      <c r="B34" s="463"/>
      <c r="C34" s="464"/>
      <c r="D34" s="465"/>
      <c r="E34" s="463"/>
      <c r="F34" s="464"/>
      <c r="G34" s="403"/>
      <c r="H34" s="338"/>
      <c r="I34" s="462"/>
      <c r="J34" s="463"/>
      <c r="K34" s="464"/>
      <c r="L34" s="465"/>
      <c r="M34" s="468"/>
      <c r="N34" s="469"/>
      <c r="O34" s="472"/>
    </row>
    <row r="35" spans="1:15" ht="12">
      <c r="A35" s="347" t="s">
        <v>318</v>
      </c>
      <c r="B35" s="348"/>
      <c r="C35" s="349" t="s">
        <v>319</v>
      </c>
      <c r="D35" s="348"/>
      <c r="E35" s="348"/>
      <c r="F35" s="350" t="s">
        <v>320</v>
      </c>
      <c r="G35" s="351" t="s">
        <v>113</v>
      </c>
      <c r="H35" s="338"/>
      <c r="I35" s="352" t="s">
        <v>318</v>
      </c>
      <c r="J35" s="353"/>
      <c r="K35" s="354" t="s">
        <v>319</v>
      </c>
      <c r="L35" s="353"/>
      <c r="M35" s="353"/>
      <c r="N35" s="350" t="s">
        <v>320</v>
      </c>
      <c r="O35" s="351" t="s">
        <v>113</v>
      </c>
    </row>
    <row r="36" spans="1:15" ht="14.25" customHeight="1">
      <c r="A36" s="400">
        <f>'出場種目票'!J10</f>
        <v>0</v>
      </c>
      <c r="B36" s="443"/>
      <c r="C36" s="446" t="e">
        <f>IF(A36="","",VLOOKUP(A36,'出場種目票'!$B$103:$K$152,2))</f>
        <v>#N/A</v>
      </c>
      <c r="D36" s="447" t="e">
        <f>IF(C36="","",VLOOKUP(C36,'出場種目票'!$B$103:$K$152,2))</f>
        <v>#N/A</v>
      </c>
      <c r="E36" s="443" t="e">
        <f>IF(D36="","",VLOOKUP(D36,'出場種目票'!$B$103:$K$152,2))</f>
        <v>#N/A</v>
      </c>
      <c r="F36" s="423" t="e">
        <f>'男申込一覧表'!$B$6&amp;"･"&amp;IF(A36="","",VLOOKUP(A36,'出場種目票'!$B$103:$K$152,4))</f>
        <v>#N/A</v>
      </c>
      <c r="G36" s="404" t="e">
        <f>IF(A36="","",VLOOKUP(A36,'出場種目票'!$B$103:$K$152,5))</f>
        <v>#N/A</v>
      </c>
      <c r="H36" s="338"/>
      <c r="I36" s="456">
        <f>'出場種目票'!J11</f>
        <v>0</v>
      </c>
      <c r="J36" s="457"/>
      <c r="K36" s="446" t="e">
        <f>IF(I36="","",VLOOKUP(I36,'出場種目票'!$B$103:$K$152,2))</f>
        <v>#N/A</v>
      </c>
      <c r="L36" s="447" t="e">
        <f>IF(K36="","",VLOOKUP(K36,'出場種目票'!$B$103:$K$152,2))</f>
        <v>#N/A</v>
      </c>
      <c r="M36" s="443" t="e">
        <f>IF(L36="","",VLOOKUP(L36,'出場種目票'!$B$103:$K$152,2))</f>
        <v>#N/A</v>
      </c>
      <c r="N36" s="423" t="e">
        <f>'男申込一覧表'!$B$6&amp;"･"&amp;IF(I36="","",VLOOKUP(I36,'出場種目票'!$B$103:$K$152,4))</f>
        <v>#N/A</v>
      </c>
      <c r="O36" s="404" t="e">
        <f>IF(I36="","",VLOOKUP(I36,'出場種目票'!$B$103:$K$152,5))</f>
        <v>#N/A</v>
      </c>
    </row>
    <row r="37" spans="1:15" ht="14.25" customHeight="1">
      <c r="A37" s="444"/>
      <c r="B37" s="445"/>
      <c r="C37" s="448">
        <f>IF(B37="","",VLOOKUP(B37,'出場種目票'!$B$103:$K$152,2))</f>
      </c>
      <c r="D37" s="449">
        <f>IF(C37="","",VLOOKUP(C37,'出場種目票'!$B$103:$K$152,2))</f>
      </c>
      <c r="E37" s="445">
        <f>IF(D37="","",VLOOKUP(D37,'出場種目票'!$B$103:$K$152,2))</f>
      </c>
      <c r="F37" s="424"/>
      <c r="G37" s="405">
        <f>IF(E37="","",VLOOKUP(E37,'出場種目票'!$B$103:$K$152,5))</f>
      </c>
      <c r="H37" s="338"/>
      <c r="I37" s="458"/>
      <c r="J37" s="459"/>
      <c r="K37" s="448">
        <f>IF(J37="","",VLOOKUP(J37,'出場種目票'!$B$103:$K$152,2))</f>
      </c>
      <c r="L37" s="449">
        <f>IF(K37="","",VLOOKUP(K37,'出場種目票'!$B$103:$K$152,2))</f>
      </c>
      <c r="M37" s="445">
        <f>IF(L37="","",VLOOKUP(L37,'出場種目票'!$B$103:$K$152,2))</f>
      </c>
      <c r="N37" s="424"/>
      <c r="O37" s="405">
        <f>IF(M37="","",VLOOKUP(M37,'出場種目票'!$B$103:$K$152,5))</f>
      </c>
    </row>
    <row r="38" spans="1:15" ht="14.25" customHeight="1">
      <c r="A38" s="338"/>
      <c r="B38" s="338"/>
      <c r="C38" s="338"/>
      <c r="D38" s="338"/>
      <c r="E38" s="338"/>
      <c r="F38" s="338"/>
      <c r="G38" s="338"/>
      <c r="H38" s="339"/>
      <c r="I38" s="340"/>
      <c r="J38" s="340"/>
      <c r="K38" s="340"/>
      <c r="L38" s="340"/>
      <c r="M38" s="340"/>
      <c r="N38" s="340"/>
      <c r="O38" s="340"/>
    </row>
    <row r="39" spans="1:15" ht="12.75" customHeight="1">
      <c r="A39" s="460" t="s">
        <v>173</v>
      </c>
      <c r="B39" s="341" t="s">
        <v>287</v>
      </c>
      <c r="C39" s="342"/>
      <c r="D39" s="342"/>
      <c r="E39" s="323"/>
      <c r="F39" s="325" t="s">
        <v>317</v>
      </c>
      <c r="G39" s="343"/>
      <c r="H39" s="338"/>
      <c r="I39" s="460" t="s">
        <v>173</v>
      </c>
      <c r="J39" s="344" t="s">
        <v>287</v>
      </c>
      <c r="K39" s="345"/>
      <c r="L39" s="345"/>
      <c r="M39" s="323"/>
      <c r="N39" s="325" t="s">
        <v>317</v>
      </c>
      <c r="O39" s="346"/>
    </row>
    <row r="40" spans="1:15" ht="15" customHeight="1">
      <c r="A40" s="461"/>
      <c r="B40" s="446" t="s">
        <v>322</v>
      </c>
      <c r="C40" s="447"/>
      <c r="D40" s="443"/>
      <c r="E40" s="446"/>
      <c r="F40" s="447"/>
      <c r="G40" s="401"/>
      <c r="H40" s="338"/>
      <c r="I40" s="461"/>
      <c r="J40" s="446" t="s">
        <v>322</v>
      </c>
      <c r="K40" s="447"/>
      <c r="L40" s="443"/>
      <c r="M40" s="466"/>
      <c r="N40" s="467"/>
      <c r="O40" s="471"/>
    </row>
    <row r="41" spans="1:15" ht="14.25" customHeight="1">
      <c r="A41" s="462"/>
      <c r="B41" s="463"/>
      <c r="C41" s="464"/>
      <c r="D41" s="465"/>
      <c r="E41" s="463"/>
      <c r="F41" s="464"/>
      <c r="G41" s="403"/>
      <c r="H41" s="338"/>
      <c r="I41" s="462"/>
      <c r="J41" s="463"/>
      <c r="K41" s="464"/>
      <c r="L41" s="465"/>
      <c r="M41" s="468"/>
      <c r="N41" s="469"/>
      <c r="O41" s="472"/>
    </row>
    <row r="42" spans="1:15" ht="12">
      <c r="A42" s="347" t="s">
        <v>318</v>
      </c>
      <c r="B42" s="348"/>
      <c r="C42" s="349" t="s">
        <v>319</v>
      </c>
      <c r="D42" s="348"/>
      <c r="E42" s="348"/>
      <c r="F42" s="350" t="s">
        <v>320</v>
      </c>
      <c r="G42" s="351" t="s">
        <v>113</v>
      </c>
      <c r="H42" s="338"/>
      <c r="I42" s="352" t="s">
        <v>318</v>
      </c>
      <c r="J42" s="353"/>
      <c r="K42" s="354" t="s">
        <v>319</v>
      </c>
      <c r="L42" s="353"/>
      <c r="M42" s="353"/>
      <c r="N42" s="350" t="s">
        <v>320</v>
      </c>
      <c r="O42" s="351" t="s">
        <v>113</v>
      </c>
    </row>
    <row r="43" spans="1:15" ht="14.25" customHeight="1">
      <c r="A43" s="400">
        <f>'出場種目票'!J12</f>
        <v>0</v>
      </c>
      <c r="B43" s="443"/>
      <c r="C43" s="446" t="e">
        <f>IF(A43="","",VLOOKUP(A43,'出場種目票'!$B$103:$K$152,2))</f>
        <v>#N/A</v>
      </c>
      <c r="D43" s="447" t="e">
        <f>IF(C43="","",VLOOKUP(C43,'出場種目票'!$B$103:$K$152,2))</f>
        <v>#N/A</v>
      </c>
      <c r="E43" s="443" t="e">
        <f>IF(D43="","",VLOOKUP(D43,'出場種目票'!$B$103:$K$152,2))</f>
        <v>#N/A</v>
      </c>
      <c r="F43" s="423" t="e">
        <f>'男申込一覧表'!$B$6&amp;"･"&amp;IF(A43="","",VLOOKUP(A43,'出場種目票'!$B$103:$K$152,4))</f>
        <v>#N/A</v>
      </c>
      <c r="G43" s="404" t="e">
        <f>IF(A43="","",VLOOKUP(A43,'出場種目票'!$B$103:$K$152,5))</f>
        <v>#N/A</v>
      </c>
      <c r="H43" s="338"/>
      <c r="I43" s="456">
        <f>'出場種目票'!J13</f>
        <v>0</v>
      </c>
      <c r="J43" s="457"/>
      <c r="K43" s="446" t="e">
        <f>IF(I43="","",VLOOKUP(I43,'出場種目票'!$B$103:$K$152,2))</f>
        <v>#N/A</v>
      </c>
      <c r="L43" s="447" t="e">
        <f>IF(K43="","",VLOOKUP(K43,'出場種目票'!$B$103:$K$152,2))</f>
        <v>#N/A</v>
      </c>
      <c r="M43" s="443" t="e">
        <f>IF(L43="","",VLOOKUP(L43,'出場種目票'!$B$103:$K$152,2))</f>
        <v>#N/A</v>
      </c>
      <c r="N43" s="423" t="e">
        <f>'男申込一覧表'!$B$6&amp;"･"&amp;IF(I43="","",VLOOKUP(I43,'出場種目票'!$B$103:$K$152,4))</f>
        <v>#N/A</v>
      </c>
      <c r="O43" s="404" t="e">
        <f>IF(I43="","",VLOOKUP(I43,'出場種目票'!$B$103:$K$152,5))</f>
        <v>#N/A</v>
      </c>
    </row>
    <row r="44" spans="1:15" ht="14.25" customHeight="1">
      <c r="A44" s="444"/>
      <c r="B44" s="445"/>
      <c r="C44" s="448">
        <f>IF(B44="","",VLOOKUP(B44,'出場種目票'!$B$103:$K$152,2))</f>
      </c>
      <c r="D44" s="449">
        <f>IF(C44="","",VLOOKUP(C44,'出場種目票'!$B$103:$K$152,2))</f>
      </c>
      <c r="E44" s="445">
        <f>IF(D44="","",VLOOKUP(D44,'出場種目票'!$B$103:$K$152,2))</f>
      </c>
      <c r="F44" s="424"/>
      <c r="G44" s="405">
        <f>IF(E44="","",VLOOKUP(E44,'出場種目票'!$B$103:$K$152,5))</f>
      </c>
      <c r="H44" s="338"/>
      <c r="I44" s="458"/>
      <c r="J44" s="459"/>
      <c r="K44" s="448">
        <f>IF(J44="","",VLOOKUP(J44,'出場種目票'!$B$103:$K$152,2))</f>
      </c>
      <c r="L44" s="449">
        <f>IF(K44="","",VLOOKUP(K44,'出場種目票'!$B$103:$K$152,2))</f>
      </c>
      <c r="M44" s="445">
        <f>IF(L44="","",VLOOKUP(L44,'出場種目票'!$B$103:$K$152,2))</f>
      </c>
      <c r="N44" s="424"/>
      <c r="O44" s="405">
        <f>IF(M44="","",VLOOKUP(M44,'出場種目票'!$B$103:$K$152,5))</f>
      </c>
    </row>
    <row r="45" spans="1:15" ht="14.25" customHeight="1">
      <c r="A45" s="338"/>
      <c r="B45" s="338"/>
      <c r="C45" s="338"/>
      <c r="D45" s="338"/>
      <c r="E45" s="338"/>
      <c r="F45" s="338"/>
      <c r="G45" s="338"/>
      <c r="H45" s="339"/>
      <c r="I45" s="340"/>
      <c r="J45" s="340"/>
      <c r="K45" s="340"/>
      <c r="L45" s="340"/>
      <c r="M45" s="340"/>
      <c r="N45" s="340"/>
      <c r="O45" s="340"/>
    </row>
    <row r="46" spans="1:15" ht="12.75" customHeight="1">
      <c r="A46" s="460" t="s">
        <v>173</v>
      </c>
      <c r="B46" s="341" t="s">
        <v>287</v>
      </c>
      <c r="C46" s="342"/>
      <c r="D46" s="342"/>
      <c r="E46" s="323"/>
      <c r="F46" s="325" t="s">
        <v>317</v>
      </c>
      <c r="G46" s="343"/>
      <c r="H46" s="338"/>
      <c r="I46" s="460" t="s">
        <v>173</v>
      </c>
      <c r="J46" s="344" t="s">
        <v>287</v>
      </c>
      <c r="K46" s="345"/>
      <c r="L46" s="345"/>
      <c r="M46" s="323"/>
      <c r="N46" s="325" t="s">
        <v>317</v>
      </c>
      <c r="O46" s="346"/>
    </row>
    <row r="47" spans="1:15" ht="15" customHeight="1">
      <c r="A47" s="461"/>
      <c r="B47" s="446" t="s">
        <v>58</v>
      </c>
      <c r="C47" s="447"/>
      <c r="D47" s="443"/>
      <c r="E47" s="446"/>
      <c r="F47" s="447"/>
      <c r="G47" s="401"/>
      <c r="H47" s="338"/>
      <c r="I47" s="461"/>
      <c r="J47" s="446" t="s">
        <v>58</v>
      </c>
      <c r="K47" s="447"/>
      <c r="L47" s="443"/>
      <c r="M47" s="466"/>
      <c r="N47" s="467"/>
      <c r="O47" s="471"/>
    </row>
    <row r="48" spans="1:15" ht="14.25" customHeight="1">
      <c r="A48" s="462"/>
      <c r="B48" s="463"/>
      <c r="C48" s="464"/>
      <c r="D48" s="465"/>
      <c r="E48" s="463"/>
      <c r="F48" s="464"/>
      <c r="G48" s="403"/>
      <c r="H48" s="338"/>
      <c r="I48" s="462"/>
      <c r="J48" s="463"/>
      <c r="K48" s="464"/>
      <c r="L48" s="465"/>
      <c r="M48" s="468"/>
      <c r="N48" s="469"/>
      <c r="O48" s="472"/>
    </row>
    <row r="49" spans="1:15" ht="12">
      <c r="A49" s="347" t="s">
        <v>318</v>
      </c>
      <c r="B49" s="348"/>
      <c r="C49" s="349" t="s">
        <v>319</v>
      </c>
      <c r="D49" s="348"/>
      <c r="E49" s="348"/>
      <c r="F49" s="350" t="s">
        <v>320</v>
      </c>
      <c r="G49" s="351" t="s">
        <v>113</v>
      </c>
      <c r="H49" s="338"/>
      <c r="I49" s="352" t="s">
        <v>318</v>
      </c>
      <c r="J49" s="353"/>
      <c r="K49" s="354" t="s">
        <v>319</v>
      </c>
      <c r="L49" s="353"/>
      <c r="M49" s="353"/>
      <c r="N49" s="350" t="s">
        <v>320</v>
      </c>
      <c r="O49" s="351" t="s">
        <v>113</v>
      </c>
    </row>
    <row r="50" spans="1:15" ht="14.25" customHeight="1">
      <c r="A50" s="400">
        <f>'出場種目票'!J14</f>
        <v>0</v>
      </c>
      <c r="B50" s="443"/>
      <c r="C50" s="446" t="e">
        <f>IF(A50="","",VLOOKUP(A50,'出場種目票'!$B$103:$K$152,2))</f>
        <v>#N/A</v>
      </c>
      <c r="D50" s="447" t="e">
        <f>IF(C50="","",VLOOKUP(C50,'出場種目票'!$B$103:$K$152,2))</f>
        <v>#N/A</v>
      </c>
      <c r="E50" s="443" t="e">
        <f>IF(D50="","",VLOOKUP(D50,'出場種目票'!$B$103:$K$152,2))</f>
        <v>#N/A</v>
      </c>
      <c r="F50" s="423" t="e">
        <f>'男申込一覧表'!$B$6&amp;"･"&amp;IF(A50="","",VLOOKUP(A50,'出場種目票'!$B$103:$K$152,4))</f>
        <v>#N/A</v>
      </c>
      <c r="G50" s="404" t="e">
        <f>IF(A50="","",VLOOKUP(A50,'出場種目票'!$B$103:$K$152,5))</f>
        <v>#N/A</v>
      </c>
      <c r="H50" s="338"/>
      <c r="I50" s="456">
        <f>'出場種目票'!J15</f>
        <v>0</v>
      </c>
      <c r="J50" s="457"/>
      <c r="K50" s="446" t="e">
        <f>IF(I50="","",VLOOKUP(I50,'出場種目票'!$B$103:$K$152,2))</f>
        <v>#N/A</v>
      </c>
      <c r="L50" s="447" t="e">
        <f>IF(K50="","",VLOOKUP(K50,'出場種目票'!$B$103:$K$152,2))</f>
        <v>#N/A</v>
      </c>
      <c r="M50" s="443" t="e">
        <f>IF(L50="","",VLOOKUP(L50,'出場種目票'!$B$103:$K$152,2))</f>
        <v>#N/A</v>
      </c>
      <c r="N50" s="423" t="e">
        <f>'男申込一覧表'!$B$6&amp;"･"&amp;IF(I50="","",VLOOKUP(I50,'出場種目票'!$B$103:$K$152,4))</f>
        <v>#N/A</v>
      </c>
      <c r="O50" s="404" t="e">
        <f>IF(I50="","",VLOOKUP(I50,'出場種目票'!$B$103:$K$152,5))</f>
        <v>#N/A</v>
      </c>
    </row>
    <row r="51" spans="1:15" ht="14.25" customHeight="1">
      <c r="A51" s="444"/>
      <c r="B51" s="445"/>
      <c r="C51" s="448">
        <f>IF(B51="","",VLOOKUP(B51,'出場種目票'!$B$103:$K$152,2))</f>
      </c>
      <c r="D51" s="449">
        <f>IF(C51="","",VLOOKUP(C51,'出場種目票'!$B$103:$K$152,2))</f>
      </c>
      <c r="E51" s="445">
        <f>IF(D51="","",VLOOKUP(D51,'出場種目票'!$B$103:$K$152,2))</f>
      </c>
      <c r="F51" s="424"/>
      <c r="G51" s="405">
        <f>IF(E51="","",VLOOKUP(E51,'出場種目票'!$B$103:$K$152,5))</f>
      </c>
      <c r="H51" s="338"/>
      <c r="I51" s="458"/>
      <c r="J51" s="459"/>
      <c r="K51" s="448">
        <f>IF(J51="","",VLOOKUP(J51,'出場種目票'!$B$103:$K$152,2))</f>
      </c>
      <c r="L51" s="449">
        <f>IF(K51="","",VLOOKUP(K51,'出場種目票'!$B$103:$K$152,2))</f>
      </c>
      <c r="M51" s="445">
        <f>IF(L51="","",VLOOKUP(L51,'出場種目票'!$B$103:$K$152,2))</f>
      </c>
      <c r="N51" s="424"/>
      <c r="O51" s="405">
        <f>IF(M51="","",VLOOKUP(M51,'出場種目票'!$B$103:$K$152,5))</f>
      </c>
    </row>
    <row r="52" spans="1:15" ht="14.25" customHeight="1">
      <c r="A52" s="338"/>
      <c r="B52" s="338"/>
      <c r="C52" s="338"/>
      <c r="D52" s="338"/>
      <c r="E52" s="338"/>
      <c r="F52" s="338"/>
      <c r="G52" s="338"/>
      <c r="H52" s="339"/>
      <c r="I52" s="340"/>
      <c r="J52" s="340"/>
      <c r="K52" s="340"/>
      <c r="L52" s="340"/>
      <c r="M52" s="340"/>
      <c r="N52" s="340"/>
      <c r="O52" s="340"/>
    </row>
    <row r="53" spans="1:15" ht="12.75" customHeight="1">
      <c r="A53" s="460" t="s">
        <v>173</v>
      </c>
      <c r="B53" s="341" t="s">
        <v>287</v>
      </c>
      <c r="C53" s="342"/>
      <c r="D53" s="342"/>
      <c r="E53" s="323"/>
      <c r="F53" s="325" t="s">
        <v>317</v>
      </c>
      <c r="G53" s="343"/>
      <c r="H53" s="338"/>
      <c r="I53" s="460" t="s">
        <v>173</v>
      </c>
      <c r="J53" s="344" t="s">
        <v>287</v>
      </c>
      <c r="K53" s="345"/>
      <c r="L53" s="345"/>
      <c r="M53" s="323"/>
      <c r="N53" s="325" t="s">
        <v>317</v>
      </c>
      <c r="O53" s="346"/>
    </row>
    <row r="54" spans="1:15" ht="15" customHeight="1">
      <c r="A54" s="461"/>
      <c r="B54" s="446" t="s">
        <v>323</v>
      </c>
      <c r="C54" s="447"/>
      <c r="D54" s="443"/>
      <c r="E54" s="446"/>
      <c r="F54" s="447"/>
      <c r="G54" s="401"/>
      <c r="H54" s="338"/>
      <c r="I54" s="461"/>
      <c r="J54" s="446" t="s">
        <v>323</v>
      </c>
      <c r="K54" s="447"/>
      <c r="L54" s="443"/>
      <c r="M54" s="466"/>
      <c r="N54" s="467"/>
      <c r="O54" s="471"/>
    </row>
    <row r="55" spans="1:15" ht="14.25" customHeight="1">
      <c r="A55" s="462"/>
      <c r="B55" s="463"/>
      <c r="C55" s="464"/>
      <c r="D55" s="465"/>
      <c r="E55" s="463"/>
      <c r="F55" s="464"/>
      <c r="G55" s="403"/>
      <c r="H55" s="338"/>
      <c r="I55" s="462"/>
      <c r="J55" s="463"/>
      <c r="K55" s="464"/>
      <c r="L55" s="465"/>
      <c r="M55" s="468"/>
      <c r="N55" s="469"/>
      <c r="O55" s="472"/>
    </row>
    <row r="56" spans="1:15" ht="12">
      <c r="A56" s="347" t="s">
        <v>318</v>
      </c>
      <c r="B56" s="348"/>
      <c r="C56" s="349" t="s">
        <v>319</v>
      </c>
      <c r="D56" s="348"/>
      <c r="E56" s="348"/>
      <c r="F56" s="350" t="s">
        <v>320</v>
      </c>
      <c r="G56" s="351" t="s">
        <v>113</v>
      </c>
      <c r="H56" s="338"/>
      <c r="I56" s="352" t="s">
        <v>318</v>
      </c>
      <c r="J56" s="353"/>
      <c r="K56" s="354" t="s">
        <v>319</v>
      </c>
      <c r="L56" s="353"/>
      <c r="M56" s="353"/>
      <c r="N56" s="350" t="s">
        <v>320</v>
      </c>
      <c r="O56" s="351" t="s">
        <v>113</v>
      </c>
    </row>
    <row r="57" spans="1:15" ht="14.25" customHeight="1">
      <c r="A57" s="400">
        <f>'出場種目票'!J16</f>
        <v>0</v>
      </c>
      <c r="B57" s="443"/>
      <c r="C57" s="446" t="e">
        <f>IF(A57="","",VLOOKUP(A57,'出場種目票'!$B$103:$K$152,2))</f>
        <v>#N/A</v>
      </c>
      <c r="D57" s="447" t="e">
        <f>IF(C57="","",VLOOKUP(C57,'出場種目票'!$B$103:$K$152,2))</f>
        <v>#N/A</v>
      </c>
      <c r="E57" s="443" t="e">
        <f>IF(D57="","",VLOOKUP(D57,'出場種目票'!$B$103:$K$152,2))</f>
        <v>#N/A</v>
      </c>
      <c r="F57" s="423" t="e">
        <f>'男申込一覧表'!$B$6&amp;"･"&amp;IF(A57="","",VLOOKUP(A57,'出場種目票'!$B$103:$K$152,4))</f>
        <v>#N/A</v>
      </c>
      <c r="G57" s="404" t="e">
        <f>IF(A57="","",VLOOKUP(A57,'出場種目票'!$B$103:$K$152,5))</f>
        <v>#N/A</v>
      </c>
      <c r="H57" s="338"/>
      <c r="I57" s="456">
        <f>'出場種目票'!J17</f>
        <v>0</v>
      </c>
      <c r="J57" s="457"/>
      <c r="K57" s="446" t="e">
        <f>IF(I57="","",VLOOKUP(I57,'出場種目票'!$B$103:$K$152,2))</f>
        <v>#N/A</v>
      </c>
      <c r="L57" s="447" t="e">
        <f>IF(K57="","",VLOOKUP(K57,'出場種目票'!$B$103:$K$152,2))</f>
        <v>#N/A</v>
      </c>
      <c r="M57" s="443" t="e">
        <f>IF(L57="","",VLOOKUP(L57,'出場種目票'!$B$103:$K$152,2))</f>
        <v>#N/A</v>
      </c>
      <c r="N57" s="423" t="e">
        <f>'男申込一覧表'!$B$6&amp;"･"&amp;IF(I57="","",VLOOKUP(I57,'出場種目票'!$B$103:$K$152,4))</f>
        <v>#N/A</v>
      </c>
      <c r="O57" s="404" t="e">
        <f>IF(I57="","",VLOOKUP(I57,'出場種目票'!$B$103:$K$152,5))</f>
        <v>#N/A</v>
      </c>
    </row>
    <row r="58" spans="1:15" ht="14.25" customHeight="1">
      <c r="A58" s="444"/>
      <c r="B58" s="445"/>
      <c r="C58" s="448">
        <f>IF(B58="","",VLOOKUP(B58,'出場種目票'!$B$103:$K$152,2))</f>
      </c>
      <c r="D58" s="449">
        <f>IF(C58="","",VLOOKUP(C58,'出場種目票'!$B$103:$K$152,2))</f>
      </c>
      <c r="E58" s="445">
        <f>IF(D58="","",VLOOKUP(D58,'出場種目票'!$B$103:$K$152,2))</f>
      </c>
      <c r="F58" s="424"/>
      <c r="G58" s="405">
        <f>IF(E58="","",VLOOKUP(E58,'出場種目票'!$B$103:$K$152,5))</f>
      </c>
      <c r="H58" s="338"/>
      <c r="I58" s="458"/>
      <c r="J58" s="459"/>
      <c r="K58" s="448">
        <f>IF(J58="","",VLOOKUP(J58,'出場種目票'!$B$103:$K$152,2))</f>
      </c>
      <c r="L58" s="449">
        <f>IF(K58="","",VLOOKUP(K58,'出場種目票'!$B$103:$K$152,2))</f>
      </c>
      <c r="M58" s="445">
        <f>IF(L58="","",VLOOKUP(L58,'出場種目票'!$B$103:$K$152,2))</f>
      </c>
      <c r="N58" s="424"/>
      <c r="O58" s="405">
        <f>IF(M58="","",VLOOKUP(M58,'出場種目票'!$B$103:$K$152,5))</f>
      </c>
    </row>
    <row r="59" spans="1:16" ht="14.25" customHeight="1">
      <c r="A59" s="355"/>
      <c r="B59" s="355"/>
      <c r="C59" s="355"/>
      <c r="D59" s="355"/>
      <c r="E59" s="355"/>
      <c r="F59" s="355"/>
      <c r="G59" s="355"/>
      <c r="H59" s="338"/>
      <c r="I59" s="356"/>
      <c r="J59" s="356"/>
      <c r="K59" s="355"/>
      <c r="L59" s="355"/>
      <c r="M59" s="355"/>
      <c r="N59" s="355"/>
      <c r="O59" s="355"/>
      <c r="P59" s="322"/>
    </row>
    <row r="60" spans="1:16" ht="12" customHeight="1">
      <c r="A60" s="425" t="s">
        <v>124</v>
      </c>
      <c r="B60" s="428" t="s">
        <v>324</v>
      </c>
      <c r="C60" s="429"/>
      <c r="D60" s="430"/>
      <c r="E60" s="434" t="s">
        <v>317</v>
      </c>
      <c r="F60" s="435"/>
      <c r="G60" s="436"/>
      <c r="H60" s="338"/>
      <c r="I60" s="440" t="s">
        <v>124</v>
      </c>
      <c r="J60" s="428" t="s">
        <v>324</v>
      </c>
      <c r="K60" s="429"/>
      <c r="L60" s="430"/>
      <c r="M60" s="434" t="s">
        <v>317</v>
      </c>
      <c r="N60" s="435"/>
      <c r="O60" s="436"/>
      <c r="P60" s="322"/>
    </row>
    <row r="61" spans="1:16" ht="12.75" customHeight="1">
      <c r="A61" s="426"/>
      <c r="B61" s="431"/>
      <c r="C61" s="432"/>
      <c r="D61" s="433"/>
      <c r="E61" s="437"/>
      <c r="F61" s="438"/>
      <c r="G61" s="439"/>
      <c r="H61" s="338"/>
      <c r="I61" s="441"/>
      <c r="J61" s="431"/>
      <c r="K61" s="432"/>
      <c r="L61" s="433"/>
      <c r="M61" s="437"/>
      <c r="N61" s="438"/>
      <c r="O61" s="439"/>
      <c r="P61" s="322"/>
    </row>
    <row r="62" spans="1:16" ht="12" customHeight="1">
      <c r="A62" s="426"/>
      <c r="B62" s="450" t="s">
        <v>325</v>
      </c>
      <c r="C62" s="451"/>
      <c r="D62" s="452"/>
      <c r="E62" s="357"/>
      <c r="F62" s="348"/>
      <c r="G62" s="358"/>
      <c r="H62" s="338"/>
      <c r="I62" s="441"/>
      <c r="J62" s="450" t="s">
        <v>126</v>
      </c>
      <c r="K62" s="451"/>
      <c r="L62" s="452"/>
      <c r="M62" s="359"/>
      <c r="N62" s="353"/>
      <c r="O62" s="360"/>
      <c r="P62" s="322"/>
    </row>
    <row r="63" spans="1:16" ht="14.25" customHeight="1">
      <c r="A63" s="427"/>
      <c r="B63" s="453"/>
      <c r="C63" s="454"/>
      <c r="D63" s="455"/>
      <c r="E63" s="361"/>
      <c r="F63" s="338"/>
      <c r="G63" s="362"/>
      <c r="H63" s="338"/>
      <c r="I63" s="442"/>
      <c r="J63" s="453"/>
      <c r="K63" s="454"/>
      <c r="L63" s="455"/>
      <c r="M63" s="363"/>
      <c r="N63" s="340"/>
      <c r="O63" s="364"/>
      <c r="P63" s="322"/>
    </row>
    <row r="64" spans="1:16" ht="12">
      <c r="A64" s="365" t="s">
        <v>326</v>
      </c>
      <c r="B64" s="366"/>
      <c r="C64" s="367"/>
      <c r="D64" s="368" t="s">
        <v>327</v>
      </c>
      <c r="E64" s="369" t="s">
        <v>328</v>
      </c>
      <c r="F64" s="343"/>
      <c r="G64" s="351" t="s">
        <v>113</v>
      </c>
      <c r="H64" s="338"/>
      <c r="I64" s="365" t="s">
        <v>326</v>
      </c>
      <c r="J64" s="366"/>
      <c r="K64" s="367"/>
      <c r="L64" s="368" t="s">
        <v>327</v>
      </c>
      <c r="M64" s="369" t="s">
        <v>328</v>
      </c>
      <c r="N64" s="343"/>
      <c r="O64" s="351" t="s">
        <v>113</v>
      </c>
      <c r="P64" s="322"/>
    </row>
    <row r="65" spans="1:16" ht="14.25" customHeight="1">
      <c r="A65" s="370" t="s">
        <v>329</v>
      </c>
      <c r="B65" s="371"/>
      <c r="C65" s="372"/>
      <c r="D65" s="406">
        <f>'出場種目票'!J19</f>
        <v>0</v>
      </c>
      <c r="E65" s="400" t="e">
        <f>IF(D65="","",VLOOKUP(D65,'出場種目票'!$B$103:$K$152,2))</f>
        <v>#N/A</v>
      </c>
      <c r="F65" s="401"/>
      <c r="G65" s="404" t="e">
        <f>IF(D65="","",VLOOKUP(D65,'出場種目票'!$B$103:$K$152,5))</f>
        <v>#N/A</v>
      </c>
      <c r="H65" s="338"/>
      <c r="I65" s="370" t="s">
        <v>329</v>
      </c>
      <c r="J65" s="371"/>
      <c r="K65" s="372"/>
      <c r="L65" s="406">
        <f>'出場種目票'!J26</f>
        <v>0</v>
      </c>
      <c r="M65" s="400" t="e">
        <f>IF(L65="","",VLOOKUP(L65,'出場種目票'!$B$103:$K$152,2))</f>
        <v>#N/A</v>
      </c>
      <c r="N65" s="401"/>
      <c r="O65" s="404" t="e">
        <f>IF(L65="","",VLOOKUP(L65,'出場種目票'!$B$103:$K$152,5))</f>
        <v>#N/A</v>
      </c>
      <c r="P65" s="322"/>
    </row>
    <row r="66" spans="1:16" ht="14.25" customHeight="1">
      <c r="A66" s="417" t="e">
        <f>IF(D65="","",VLOOKUP(D65,'出場種目票'!$B$103:$K$152,4))</f>
        <v>#N/A</v>
      </c>
      <c r="B66" s="418"/>
      <c r="C66" s="419"/>
      <c r="D66" s="407"/>
      <c r="E66" s="402"/>
      <c r="F66" s="403"/>
      <c r="G66" s="405">
        <f>IF(E66="","",VLOOKUP(E66,'出場種目票'!$B$103:$K$152,5))</f>
      </c>
      <c r="H66" s="338"/>
      <c r="I66" s="417" t="e">
        <f>IF(L65="","",VLOOKUP(L65,'出場種目票'!$B$103:$K$152,4))</f>
        <v>#N/A</v>
      </c>
      <c r="J66" s="418"/>
      <c r="K66" s="419"/>
      <c r="L66" s="407"/>
      <c r="M66" s="402"/>
      <c r="N66" s="403"/>
      <c r="O66" s="405">
        <f>IF(M66="","",VLOOKUP(M66,'出場種目票'!$B$103:$K$152,5))</f>
      </c>
      <c r="P66" s="322"/>
    </row>
    <row r="67" spans="1:16" ht="14.25" customHeight="1">
      <c r="A67" s="411"/>
      <c r="B67" s="412"/>
      <c r="C67" s="413"/>
      <c r="D67" s="406">
        <f>'出場種目票'!J20</f>
        <v>0</v>
      </c>
      <c r="E67" s="400" t="e">
        <f>IF(D67="","",VLOOKUP(D67,'出場種目票'!$B$103:$K$152,2))</f>
        <v>#N/A</v>
      </c>
      <c r="F67" s="401"/>
      <c r="G67" s="404" t="e">
        <f>IF(D67="","",VLOOKUP(D67,'出場種目票'!$B$103:$K$152,5))</f>
        <v>#N/A</v>
      </c>
      <c r="H67" s="338"/>
      <c r="I67" s="411"/>
      <c r="J67" s="412"/>
      <c r="K67" s="413"/>
      <c r="L67" s="406">
        <f>'出場種目票'!J27</f>
        <v>0</v>
      </c>
      <c r="M67" s="400" t="e">
        <f>IF(L67="","",VLOOKUP(L67,'出場種目票'!$B$103:$K$152,2))</f>
        <v>#N/A</v>
      </c>
      <c r="N67" s="401"/>
      <c r="O67" s="404" t="e">
        <f>IF(L67="","",VLOOKUP(L67,'出場種目票'!$B$103:$K$152,5))</f>
        <v>#N/A</v>
      </c>
      <c r="P67" s="322"/>
    </row>
    <row r="68" spans="1:16" ht="14.25" customHeight="1">
      <c r="A68" s="411"/>
      <c r="B68" s="412"/>
      <c r="C68" s="413"/>
      <c r="D68" s="407"/>
      <c r="E68" s="402"/>
      <c r="F68" s="403"/>
      <c r="G68" s="405">
        <f>IF(E68="","",VLOOKUP(E68,'出場種目票'!$B$103:$K$152,5))</f>
      </c>
      <c r="H68" s="338"/>
      <c r="I68" s="411"/>
      <c r="J68" s="412"/>
      <c r="K68" s="413"/>
      <c r="L68" s="407"/>
      <c r="M68" s="402"/>
      <c r="N68" s="403"/>
      <c r="O68" s="405">
        <f>IF(M68="","",VLOOKUP(M68,'出場種目票'!$B$103:$K$152,5))</f>
      </c>
      <c r="P68" s="322"/>
    </row>
    <row r="69" spans="1:16" ht="14.25" customHeight="1">
      <c r="A69" s="411"/>
      <c r="B69" s="412"/>
      <c r="C69" s="413"/>
      <c r="D69" s="406">
        <f>'出場種目票'!J21</f>
        <v>0</v>
      </c>
      <c r="E69" s="400" t="e">
        <f>IF(D69="","",VLOOKUP(D69,'出場種目票'!$B$103:$K$152,2))</f>
        <v>#N/A</v>
      </c>
      <c r="F69" s="401"/>
      <c r="G69" s="404" t="e">
        <f>IF(D69="","",VLOOKUP(D69,'出場種目票'!$B$103:$K$152,5))</f>
        <v>#N/A</v>
      </c>
      <c r="H69" s="338"/>
      <c r="I69" s="411"/>
      <c r="J69" s="412"/>
      <c r="K69" s="413"/>
      <c r="L69" s="406">
        <f>'出場種目票'!J28</f>
        <v>0</v>
      </c>
      <c r="M69" s="400" t="e">
        <f>IF(L69="","",VLOOKUP(L69,'出場種目票'!$B$103:$K$152,2))</f>
        <v>#N/A</v>
      </c>
      <c r="N69" s="401"/>
      <c r="O69" s="404" t="e">
        <f>IF(L69="","",VLOOKUP(L69,'出場種目票'!$B$103:$K$152,5))</f>
        <v>#N/A</v>
      </c>
      <c r="P69" s="322"/>
    </row>
    <row r="70" spans="1:16" ht="14.25" customHeight="1">
      <c r="A70" s="420"/>
      <c r="B70" s="421"/>
      <c r="C70" s="422"/>
      <c r="D70" s="407"/>
      <c r="E70" s="402"/>
      <c r="F70" s="403"/>
      <c r="G70" s="405">
        <f>IF(E70="","",VLOOKUP(E70,'出場種目票'!$B$103:$K$152,5))</f>
      </c>
      <c r="H70" s="338"/>
      <c r="I70" s="420"/>
      <c r="J70" s="421"/>
      <c r="K70" s="422"/>
      <c r="L70" s="407"/>
      <c r="M70" s="402"/>
      <c r="N70" s="403"/>
      <c r="O70" s="405">
        <f>IF(M70="","",VLOOKUP(M70,'出場種目票'!$B$103:$K$152,5))</f>
      </c>
      <c r="P70" s="322"/>
    </row>
    <row r="71" spans="1:16" ht="14.25" customHeight="1">
      <c r="A71" s="408">
        <f>'基礎データ'!E22</f>
        <v>0</v>
      </c>
      <c r="B71" s="409"/>
      <c r="C71" s="410"/>
      <c r="D71" s="406">
        <f>'出場種目票'!J22</f>
        <v>0</v>
      </c>
      <c r="E71" s="400" t="e">
        <f>IF(D71="","",VLOOKUP(D71,'出場種目票'!$B$103:$K$152,2))</f>
        <v>#N/A</v>
      </c>
      <c r="F71" s="401"/>
      <c r="G71" s="404" t="e">
        <f>IF(D71="","",VLOOKUP(D71,'出場種目票'!$B$103:$K$152,5))</f>
        <v>#N/A</v>
      </c>
      <c r="H71" s="338"/>
      <c r="I71" s="408">
        <f>'基礎データ'!E22</f>
        <v>0</v>
      </c>
      <c r="J71" s="409"/>
      <c r="K71" s="410"/>
      <c r="L71" s="406">
        <f>'出場種目票'!J29</f>
        <v>0</v>
      </c>
      <c r="M71" s="400" t="e">
        <f>IF(L71="","",VLOOKUP(L71,'出場種目票'!$B$103:$K$152,2))</f>
        <v>#N/A</v>
      </c>
      <c r="N71" s="401"/>
      <c r="O71" s="404" t="e">
        <f>IF(L71="","",VLOOKUP(L71,'出場種目票'!$B$103:$K$152,5))</f>
        <v>#N/A</v>
      </c>
      <c r="P71" s="322"/>
    </row>
    <row r="72" spans="1:16" ht="14.25" customHeight="1">
      <c r="A72" s="411"/>
      <c r="B72" s="412"/>
      <c r="C72" s="413"/>
      <c r="D72" s="407"/>
      <c r="E72" s="402"/>
      <c r="F72" s="403"/>
      <c r="G72" s="405">
        <f>IF(E72="","",VLOOKUP(E72,'出場種目票'!$B$103:$K$152,5))</f>
      </c>
      <c r="H72" s="338"/>
      <c r="I72" s="411"/>
      <c r="J72" s="412"/>
      <c r="K72" s="413"/>
      <c r="L72" s="407"/>
      <c r="M72" s="402"/>
      <c r="N72" s="403"/>
      <c r="O72" s="405">
        <f>IF(M72="","",VLOOKUP(M72,'出場種目票'!$B$103:$K$152,5))</f>
      </c>
      <c r="P72" s="322"/>
    </row>
    <row r="73" spans="1:16" ht="14.25" customHeight="1">
      <c r="A73" s="411"/>
      <c r="B73" s="412"/>
      <c r="C73" s="413"/>
      <c r="D73" s="406">
        <f>'出場種目票'!J23</f>
        <v>0</v>
      </c>
      <c r="E73" s="400" t="e">
        <f>IF(D73="","",VLOOKUP(D73,'出場種目票'!$B$103:$K$152,2))</f>
        <v>#N/A</v>
      </c>
      <c r="F73" s="401"/>
      <c r="G73" s="404" t="e">
        <f>IF(D73="","",VLOOKUP(D73,'出場種目票'!$B$103:$K$152,5))</f>
        <v>#N/A</v>
      </c>
      <c r="H73" s="338"/>
      <c r="I73" s="411"/>
      <c r="J73" s="412"/>
      <c r="K73" s="413"/>
      <c r="L73" s="406">
        <f>'出場種目票'!J30</f>
        <v>0</v>
      </c>
      <c r="M73" s="400" t="e">
        <f>IF(L73="","",VLOOKUP(L73,'出場種目票'!$B$103:$K$152,2))</f>
        <v>#N/A</v>
      </c>
      <c r="N73" s="401"/>
      <c r="O73" s="404" t="e">
        <f>IF(L73="","",VLOOKUP(L73,'出場種目票'!$B$103:$K$152,5))</f>
        <v>#N/A</v>
      </c>
      <c r="P73" s="322"/>
    </row>
    <row r="74" spans="1:16" ht="14.25" customHeight="1">
      <c r="A74" s="411"/>
      <c r="B74" s="412"/>
      <c r="C74" s="413"/>
      <c r="D74" s="407"/>
      <c r="E74" s="402"/>
      <c r="F74" s="403"/>
      <c r="G74" s="405">
        <f>IF(E74="","",VLOOKUP(E74,'出場種目票'!$B$103:$K$152,5))</f>
      </c>
      <c r="H74" s="338"/>
      <c r="I74" s="411"/>
      <c r="J74" s="412"/>
      <c r="K74" s="413"/>
      <c r="L74" s="407"/>
      <c r="M74" s="402"/>
      <c r="N74" s="403"/>
      <c r="O74" s="405">
        <f>IF(M74="","",VLOOKUP(M74,'出場種目票'!$B$103:$K$152,5))</f>
      </c>
      <c r="P74" s="322"/>
    </row>
    <row r="75" spans="1:16" ht="14.25" customHeight="1">
      <c r="A75" s="411"/>
      <c r="B75" s="412"/>
      <c r="C75" s="413"/>
      <c r="D75" s="406">
        <f>'出場種目票'!J24</f>
        <v>0</v>
      </c>
      <c r="E75" s="400" t="e">
        <f>IF(D75="","",VLOOKUP(D75,'出場種目票'!$B$103:$K$152,2))</f>
        <v>#N/A</v>
      </c>
      <c r="F75" s="401"/>
      <c r="G75" s="404" t="e">
        <f>IF(D75="","",VLOOKUP(D75,'出場種目票'!$B$103:$K$152,5))</f>
        <v>#N/A</v>
      </c>
      <c r="H75" s="338"/>
      <c r="I75" s="411"/>
      <c r="J75" s="412"/>
      <c r="K75" s="413"/>
      <c r="L75" s="406">
        <f>'出場種目票'!J31</f>
        <v>0</v>
      </c>
      <c r="M75" s="400" t="e">
        <f>IF(L75="","",VLOOKUP(L75,'出場種目票'!$B$103:$K$152,2))</f>
        <v>#N/A</v>
      </c>
      <c r="N75" s="401"/>
      <c r="O75" s="404" t="e">
        <f>IF(L75="","",VLOOKUP(L75,'出場種目票'!$B$103:$K$152,5))</f>
        <v>#N/A</v>
      </c>
      <c r="P75" s="322"/>
    </row>
    <row r="76" spans="1:16" ht="14.25" customHeight="1">
      <c r="A76" s="414"/>
      <c r="B76" s="415"/>
      <c r="C76" s="416"/>
      <c r="D76" s="407"/>
      <c r="E76" s="402"/>
      <c r="F76" s="403"/>
      <c r="G76" s="405">
        <f>IF(E76="","",VLOOKUP(E76,'出場種目票'!$B$103:$K$152,5))</f>
      </c>
      <c r="H76" s="338"/>
      <c r="I76" s="414"/>
      <c r="J76" s="415"/>
      <c r="K76" s="416"/>
      <c r="L76" s="407"/>
      <c r="M76" s="402"/>
      <c r="N76" s="403"/>
      <c r="O76" s="405">
        <f>IF(M76="","",VLOOKUP(M76,'出場種目票'!$B$103:$K$152,5))</f>
      </c>
      <c r="P76" s="322"/>
    </row>
    <row r="77" spans="1:16" ht="12" customHeight="1">
      <c r="A77" s="373"/>
      <c r="B77" s="373"/>
      <c r="C77" s="373"/>
      <c r="D77" s="355"/>
      <c r="E77" s="355"/>
      <c r="F77" s="355"/>
      <c r="G77" s="355"/>
      <c r="H77" s="338"/>
      <c r="I77" s="373"/>
      <c r="J77" s="373"/>
      <c r="K77" s="373"/>
      <c r="L77" s="355"/>
      <c r="M77" s="355"/>
      <c r="N77" s="355"/>
      <c r="O77" s="355"/>
      <c r="P77" s="322"/>
    </row>
    <row r="78" spans="1:16" ht="14.25" customHeight="1">
      <c r="A78" s="374"/>
      <c r="B78" s="375"/>
      <c r="C78" s="374"/>
      <c r="D78" s="355"/>
      <c r="E78" s="355"/>
      <c r="F78" s="355"/>
      <c r="G78" s="355"/>
      <c r="H78" s="338"/>
      <c r="I78" s="376"/>
      <c r="J78" s="376"/>
      <c r="K78" s="376"/>
      <c r="L78" s="356"/>
      <c r="M78" s="356"/>
      <c r="N78" s="356"/>
      <c r="O78" s="377" t="s">
        <v>330</v>
      </c>
      <c r="P78" s="322"/>
    </row>
    <row r="79" spans="1:16" ht="12">
      <c r="A79" s="338"/>
      <c r="B79" s="338"/>
      <c r="C79" s="338"/>
      <c r="D79" s="338"/>
      <c r="E79" s="338"/>
      <c r="F79" s="338"/>
      <c r="G79" s="338"/>
      <c r="H79" s="339"/>
      <c r="I79" s="338"/>
      <c r="J79" s="338"/>
      <c r="K79" s="338"/>
      <c r="L79" s="338"/>
      <c r="M79" s="338"/>
      <c r="N79" s="338"/>
      <c r="O79" s="338"/>
      <c r="P79" s="322"/>
    </row>
    <row r="80" spans="1:15" ht="12.75" customHeight="1">
      <c r="A80" s="460" t="s">
        <v>173</v>
      </c>
      <c r="B80" s="341" t="s">
        <v>287</v>
      </c>
      <c r="C80" s="342"/>
      <c r="D80" s="342"/>
      <c r="E80" s="323"/>
      <c r="F80" s="325" t="s">
        <v>317</v>
      </c>
      <c r="G80" s="343"/>
      <c r="H80" s="338"/>
      <c r="I80" s="460" t="s">
        <v>173</v>
      </c>
      <c r="J80" s="344" t="s">
        <v>287</v>
      </c>
      <c r="K80" s="345"/>
      <c r="L80" s="345"/>
      <c r="M80" s="323"/>
      <c r="N80" s="325" t="s">
        <v>317</v>
      </c>
      <c r="O80" s="346"/>
    </row>
    <row r="81" spans="1:15" ht="15" customHeight="1">
      <c r="A81" s="461"/>
      <c r="B81" s="446" t="s">
        <v>331</v>
      </c>
      <c r="C81" s="447"/>
      <c r="D81" s="443"/>
      <c r="E81" s="446"/>
      <c r="F81" s="447"/>
      <c r="G81" s="401"/>
      <c r="H81" s="338"/>
      <c r="I81" s="461"/>
      <c r="J81" s="446" t="s">
        <v>331</v>
      </c>
      <c r="K81" s="447"/>
      <c r="L81" s="443"/>
      <c r="M81" s="466"/>
      <c r="N81" s="467"/>
      <c r="O81" s="471"/>
    </row>
    <row r="82" spans="1:15" ht="14.25" customHeight="1">
      <c r="A82" s="462"/>
      <c r="B82" s="463"/>
      <c r="C82" s="464"/>
      <c r="D82" s="465"/>
      <c r="E82" s="463"/>
      <c r="F82" s="464"/>
      <c r="G82" s="403"/>
      <c r="H82" s="338"/>
      <c r="I82" s="462"/>
      <c r="J82" s="463"/>
      <c r="K82" s="464"/>
      <c r="L82" s="465"/>
      <c r="M82" s="468"/>
      <c r="N82" s="469"/>
      <c r="O82" s="472"/>
    </row>
    <row r="83" spans="1:15" ht="12">
      <c r="A83" s="347" t="s">
        <v>318</v>
      </c>
      <c r="B83" s="348"/>
      <c r="C83" s="349" t="s">
        <v>319</v>
      </c>
      <c r="D83" s="348"/>
      <c r="E83" s="348"/>
      <c r="F83" s="350" t="s">
        <v>320</v>
      </c>
      <c r="G83" s="351" t="s">
        <v>113</v>
      </c>
      <c r="H83" s="338"/>
      <c r="I83" s="352" t="s">
        <v>318</v>
      </c>
      <c r="J83" s="353"/>
      <c r="K83" s="354" t="s">
        <v>319</v>
      </c>
      <c r="L83" s="353"/>
      <c r="M83" s="353"/>
      <c r="N83" s="350" t="s">
        <v>320</v>
      </c>
      <c r="O83" s="351" t="s">
        <v>113</v>
      </c>
    </row>
    <row r="84" spans="1:15" ht="14.25" customHeight="1">
      <c r="A84" s="400">
        <f>'出場種目票'!J32</f>
        <v>0</v>
      </c>
      <c r="B84" s="443"/>
      <c r="C84" s="446" t="e">
        <f>IF(A84="","",VLOOKUP(A84,'出場種目票'!$B$103:$K$152,2))</f>
        <v>#N/A</v>
      </c>
      <c r="D84" s="447" t="e">
        <f>IF(C84="","",VLOOKUP(C84,'出場種目票'!$B$103:$K$152,2))</f>
        <v>#N/A</v>
      </c>
      <c r="E84" s="443" t="e">
        <f>IF(D84="","",VLOOKUP(D84,'出場種目票'!$B$103:$K$152,2))</f>
        <v>#N/A</v>
      </c>
      <c r="F84" s="423" t="e">
        <f>'男申込一覧表'!$B$6&amp;"･"&amp;IF(A84="","",VLOOKUP(A84,'出場種目票'!$B$103:$K$152,4))</f>
        <v>#N/A</v>
      </c>
      <c r="G84" s="404" t="e">
        <f>IF(A84="","",VLOOKUP(A84,'出場種目票'!$B$103:$K$152,5))</f>
        <v>#N/A</v>
      </c>
      <c r="H84" s="338"/>
      <c r="I84" s="400">
        <f>'出場種目票'!J33</f>
        <v>0</v>
      </c>
      <c r="J84" s="443"/>
      <c r="K84" s="446" t="e">
        <f>IF(I84="","",VLOOKUP(I84,'出場種目票'!$B$103:$K$152,2))</f>
        <v>#N/A</v>
      </c>
      <c r="L84" s="447" t="e">
        <f>IF(K84="","",VLOOKUP(K84,'出場種目票'!$B$103:$K$152,2))</f>
        <v>#N/A</v>
      </c>
      <c r="M84" s="443" t="e">
        <f>IF(L84="","",VLOOKUP(L84,'出場種目票'!$B$103:$K$152,2))</f>
        <v>#N/A</v>
      </c>
      <c r="N84" s="423" t="e">
        <f>'男申込一覧表'!$B$6&amp;"･"&amp;IF(I84="","",VLOOKUP(I84,'出場種目票'!$B$103:$K$152,4))</f>
        <v>#N/A</v>
      </c>
      <c r="O84" s="404" t="e">
        <f>IF(I84="","",VLOOKUP(I84,'出場種目票'!$B$103:$K$152,5))</f>
        <v>#N/A</v>
      </c>
    </row>
    <row r="85" spans="1:15" ht="14.25" customHeight="1">
      <c r="A85" s="444"/>
      <c r="B85" s="445"/>
      <c r="C85" s="448">
        <f>IF(B85="","",VLOOKUP(B85,'出場種目票'!$B$103:$K$152,2))</f>
      </c>
      <c r="D85" s="449">
        <f>IF(C85="","",VLOOKUP(C85,'出場種目票'!$B$103:$K$152,2))</f>
      </c>
      <c r="E85" s="445">
        <f>IF(D85="","",VLOOKUP(D85,'出場種目票'!$B$103:$K$152,2))</f>
      </c>
      <c r="F85" s="424"/>
      <c r="G85" s="405">
        <f>IF(E85="","",VLOOKUP(E85,'出場種目票'!$B$103:$K$152,5))</f>
      </c>
      <c r="H85" s="338"/>
      <c r="I85" s="444"/>
      <c r="J85" s="445"/>
      <c r="K85" s="448">
        <f>IF(J85="","",VLOOKUP(J85,'出場種目票'!$B$103:$K$152,2))</f>
      </c>
      <c r="L85" s="449">
        <f>IF(K85="","",VLOOKUP(K85,'出場種目票'!$B$103:$K$152,2))</f>
      </c>
      <c r="M85" s="445">
        <f>IF(L85="","",VLOOKUP(L85,'出場種目票'!$B$103:$K$152,2))</f>
      </c>
      <c r="N85" s="424"/>
      <c r="O85" s="405">
        <f>IF(M85="","",VLOOKUP(M85,'出場種目票'!$B$103:$K$152,5))</f>
      </c>
    </row>
    <row r="86" spans="1:15" ht="14.25" customHeight="1">
      <c r="A86" s="338"/>
      <c r="B86" s="338"/>
      <c r="C86" s="338"/>
      <c r="D86" s="338"/>
      <c r="E86" s="338"/>
      <c r="F86" s="338"/>
      <c r="G86" s="338"/>
      <c r="H86" s="339"/>
      <c r="I86" s="340"/>
      <c r="J86" s="340"/>
      <c r="K86" s="340"/>
      <c r="L86" s="340"/>
      <c r="M86" s="340"/>
      <c r="N86" s="340"/>
      <c r="O86" s="340"/>
    </row>
    <row r="87" spans="1:15" ht="12.75" customHeight="1">
      <c r="A87" s="460" t="s">
        <v>173</v>
      </c>
      <c r="B87" s="341" t="s">
        <v>287</v>
      </c>
      <c r="C87" s="342"/>
      <c r="D87" s="342"/>
      <c r="E87" s="323"/>
      <c r="F87" s="325" t="s">
        <v>317</v>
      </c>
      <c r="G87" s="343"/>
      <c r="H87" s="338"/>
      <c r="I87" s="460" t="s">
        <v>173</v>
      </c>
      <c r="J87" s="344" t="s">
        <v>287</v>
      </c>
      <c r="K87" s="345"/>
      <c r="L87" s="345"/>
      <c r="M87" s="323"/>
      <c r="N87" s="325" t="s">
        <v>317</v>
      </c>
      <c r="O87" s="346"/>
    </row>
    <row r="88" spans="1:15" ht="15" customHeight="1">
      <c r="A88" s="461"/>
      <c r="B88" s="446" t="s">
        <v>332</v>
      </c>
      <c r="C88" s="447"/>
      <c r="D88" s="443"/>
      <c r="E88" s="446"/>
      <c r="F88" s="447"/>
      <c r="G88" s="401"/>
      <c r="H88" s="338"/>
      <c r="I88" s="461"/>
      <c r="J88" s="446" t="s">
        <v>332</v>
      </c>
      <c r="K88" s="447"/>
      <c r="L88" s="443"/>
      <c r="M88" s="466"/>
      <c r="N88" s="467"/>
      <c r="O88" s="471"/>
    </row>
    <row r="89" spans="1:15" ht="14.25" customHeight="1">
      <c r="A89" s="462"/>
      <c r="B89" s="463"/>
      <c r="C89" s="464"/>
      <c r="D89" s="465"/>
      <c r="E89" s="463"/>
      <c r="F89" s="464"/>
      <c r="G89" s="403"/>
      <c r="H89" s="338"/>
      <c r="I89" s="462"/>
      <c r="J89" s="463"/>
      <c r="K89" s="464"/>
      <c r="L89" s="465"/>
      <c r="M89" s="468"/>
      <c r="N89" s="469"/>
      <c r="O89" s="472"/>
    </row>
    <row r="90" spans="1:15" ht="12">
      <c r="A90" s="347" t="s">
        <v>318</v>
      </c>
      <c r="B90" s="348"/>
      <c r="C90" s="349" t="s">
        <v>319</v>
      </c>
      <c r="D90" s="348"/>
      <c r="E90" s="348"/>
      <c r="F90" s="350" t="s">
        <v>320</v>
      </c>
      <c r="G90" s="351" t="s">
        <v>113</v>
      </c>
      <c r="H90" s="338"/>
      <c r="I90" s="352" t="s">
        <v>318</v>
      </c>
      <c r="J90" s="353"/>
      <c r="K90" s="354" t="s">
        <v>319</v>
      </c>
      <c r="L90" s="353"/>
      <c r="M90" s="353"/>
      <c r="N90" s="350" t="s">
        <v>320</v>
      </c>
      <c r="O90" s="351" t="s">
        <v>113</v>
      </c>
    </row>
    <row r="91" spans="1:15" ht="14.25" customHeight="1">
      <c r="A91" s="400">
        <f>'出場種目票'!J34</f>
        <v>0</v>
      </c>
      <c r="B91" s="443"/>
      <c r="C91" s="446" t="e">
        <f>IF(A91="","",VLOOKUP(A91,'出場種目票'!$B$103:$K$152,2))</f>
        <v>#N/A</v>
      </c>
      <c r="D91" s="447" t="e">
        <f>IF(C91="","",VLOOKUP(C91,'出場種目票'!$B$103:$K$152,2))</f>
        <v>#N/A</v>
      </c>
      <c r="E91" s="443" t="e">
        <f>IF(D91="","",VLOOKUP(D91,'出場種目票'!$B$103:$K$152,2))</f>
        <v>#N/A</v>
      </c>
      <c r="F91" s="423" t="e">
        <f>'男申込一覧表'!$B$6&amp;"･"&amp;IF(A91="","",VLOOKUP(A91,'出場種目票'!$B$103:$K$152,4))</f>
        <v>#N/A</v>
      </c>
      <c r="G91" s="404" t="e">
        <f>IF(A91="","",VLOOKUP(A91,'出場種目票'!$B$103:$K$152,5))</f>
        <v>#N/A</v>
      </c>
      <c r="H91" s="338"/>
      <c r="I91" s="400">
        <f>'出場種目票'!J35</f>
        <v>0</v>
      </c>
      <c r="J91" s="443"/>
      <c r="K91" s="446" t="e">
        <f>IF(I91="","",VLOOKUP(I91,'出場種目票'!$B$103:$K$152,2))</f>
        <v>#N/A</v>
      </c>
      <c r="L91" s="447" t="e">
        <f>IF(K91="","",VLOOKUP(K91,'出場種目票'!$B$103:$K$152,2))</f>
        <v>#N/A</v>
      </c>
      <c r="M91" s="443" t="e">
        <f>IF(L91="","",VLOOKUP(L91,'出場種目票'!$B$103:$K$152,2))</f>
        <v>#N/A</v>
      </c>
      <c r="N91" s="423" t="e">
        <f>'男申込一覧表'!$B$6&amp;"･"&amp;IF(I91="","",VLOOKUP(I91,'出場種目票'!$B$103:$K$152,4))</f>
        <v>#N/A</v>
      </c>
      <c r="O91" s="404" t="e">
        <f>IF(I91="","",VLOOKUP(I91,'出場種目票'!$B$103:$K$152,5))</f>
        <v>#N/A</v>
      </c>
    </row>
    <row r="92" spans="1:15" ht="14.25" customHeight="1">
      <c r="A92" s="444"/>
      <c r="B92" s="445"/>
      <c r="C92" s="448">
        <f>IF(B92="","",VLOOKUP(B92,'出場種目票'!$B$103:$K$152,2))</f>
      </c>
      <c r="D92" s="449">
        <f>IF(C92="","",VLOOKUP(C92,'出場種目票'!$B$103:$K$152,2))</f>
      </c>
      <c r="E92" s="445">
        <f>IF(D92="","",VLOOKUP(D92,'出場種目票'!$B$103:$K$152,2))</f>
      </c>
      <c r="F92" s="424"/>
      <c r="G92" s="405">
        <f>IF(E92="","",VLOOKUP(E92,'出場種目票'!$B$103:$K$152,5))</f>
      </c>
      <c r="H92" s="338"/>
      <c r="I92" s="444"/>
      <c r="J92" s="445"/>
      <c r="K92" s="448">
        <f>IF(J92="","",VLOOKUP(J92,'出場種目票'!$B$103:$K$152,2))</f>
      </c>
      <c r="L92" s="449">
        <f>IF(K92="","",VLOOKUP(K92,'出場種目票'!$B$103:$K$152,2))</f>
      </c>
      <c r="M92" s="445">
        <f>IF(L92="","",VLOOKUP(L92,'出場種目票'!$B$103:$K$152,2))</f>
      </c>
      <c r="N92" s="424"/>
      <c r="O92" s="405">
        <f>IF(M92="","",VLOOKUP(M92,'出場種目票'!$B$103:$K$152,5))</f>
      </c>
    </row>
    <row r="93" spans="1:17" ht="14.25" customHeight="1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338"/>
      <c r="O93" s="338"/>
      <c r="P93" s="322"/>
      <c r="Q93" s="322"/>
    </row>
    <row r="94" spans="1:15" ht="12.75" customHeight="1">
      <c r="A94" s="460" t="s">
        <v>173</v>
      </c>
      <c r="B94" s="341" t="s">
        <v>287</v>
      </c>
      <c r="C94" s="342"/>
      <c r="D94" s="342"/>
      <c r="E94" s="323"/>
      <c r="F94" s="325" t="s">
        <v>317</v>
      </c>
      <c r="G94" s="343"/>
      <c r="H94" s="338"/>
      <c r="I94" s="460" t="s">
        <v>173</v>
      </c>
      <c r="J94" s="344" t="s">
        <v>287</v>
      </c>
      <c r="K94" s="345"/>
      <c r="L94" s="345"/>
      <c r="M94" s="323"/>
      <c r="N94" s="325" t="s">
        <v>317</v>
      </c>
      <c r="O94" s="346"/>
    </row>
    <row r="95" spans="1:15" ht="15" customHeight="1">
      <c r="A95" s="461"/>
      <c r="B95" s="446" t="s">
        <v>306</v>
      </c>
      <c r="C95" s="447"/>
      <c r="D95" s="443"/>
      <c r="E95" s="446"/>
      <c r="F95" s="447"/>
      <c r="G95" s="401"/>
      <c r="H95" s="338"/>
      <c r="I95" s="461"/>
      <c r="J95" s="446" t="s">
        <v>306</v>
      </c>
      <c r="K95" s="447"/>
      <c r="L95" s="443"/>
      <c r="M95" s="466"/>
      <c r="N95" s="467"/>
      <c r="O95" s="471"/>
    </row>
    <row r="96" spans="1:15" ht="14.25" customHeight="1">
      <c r="A96" s="462"/>
      <c r="B96" s="463"/>
      <c r="C96" s="464"/>
      <c r="D96" s="465"/>
      <c r="E96" s="463"/>
      <c r="F96" s="464"/>
      <c r="G96" s="403"/>
      <c r="H96" s="338"/>
      <c r="I96" s="462"/>
      <c r="J96" s="463"/>
      <c r="K96" s="464"/>
      <c r="L96" s="465"/>
      <c r="M96" s="468"/>
      <c r="N96" s="469"/>
      <c r="O96" s="472"/>
    </row>
    <row r="97" spans="1:15" ht="12">
      <c r="A97" s="347" t="s">
        <v>318</v>
      </c>
      <c r="B97" s="348"/>
      <c r="C97" s="349" t="s">
        <v>319</v>
      </c>
      <c r="D97" s="348"/>
      <c r="E97" s="348"/>
      <c r="F97" s="350" t="s">
        <v>320</v>
      </c>
      <c r="G97" s="351" t="s">
        <v>113</v>
      </c>
      <c r="H97" s="338"/>
      <c r="I97" s="352" t="s">
        <v>318</v>
      </c>
      <c r="J97" s="353"/>
      <c r="K97" s="354" t="s">
        <v>319</v>
      </c>
      <c r="L97" s="353"/>
      <c r="M97" s="353"/>
      <c r="N97" s="350" t="s">
        <v>320</v>
      </c>
      <c r="O97" s="351" t="s">
        <v>113</v>
      </c>
    </row>
    <row r="98" spans="1:15" ht="14.25" customHeight="1">
      <c r="A98" s="400">
        <f>'出場種目票'!J36</f>
        <v>0</v>
      </c>
      <c r="B98" s="443"/>
      <c r="C98" s="446" t="e">
        <f>IF(A98="","",VLOOKUP(A98,'出場種目票'!$B$103:$K$152,2))</f>
        <v>#N/A</v>
      </c>
      <c r="D98" s="447" t="e">
        <f>IF(C98="","",VLOOKUP(C98,'出場種目票'!$B$103:$K$152,2))</f>
        <v>#N/A</v>
      </c>
      <c r="E98" s="443" t="e">
        <f>IF(D98="","",VLOOKUP(D98,'出場種目票'!$B$103:$K$152,2))</f>
        <v>#N/A</v>
      </c>
      <c r="F98" s="423" t="e">
        <f>'男申込一覧表'!$B$6&amp;"･"&amp;IF(A98="","",VLOOKUP(A98,'出場種目票'!$B$103:$K$152,4))</f>
        <v>#N/A</v>
      </c>
      <c r="G98" s="404" t="e">
        <f>IF(A98="","",VLOOKUP(A98,'出場種目票'!$B$103:$K$152,5))</f>
        <v>#N/A</v>
      </c>
      <c r="H98" s="338"/>
      <c r="I98" s="400">
        <f>'出場種目票'!J37</f>
        <v>0</v>
      </c>
      <c r="J98" s="443"/>
      <c r="K98" s="446" t="e">
        <f>IF(I98="","",VLOOKUP(I98,'出場種目票'!$B$103:$K$152,2))</f>
        <v>#N/A</v>
      </c>
      <c r="L98" s="447" t="e">
        <f>IF(K98="","",VLOOKUP(K98,'出場種目票'!$B$103:$K$152,2))</f>
        <v>#N/A</v>
      </c>
      <c r="M98" s="443" t="e">
        <f>IF(L98="","",VLOOKUP(L98,'出場種目票'!$B$103:$K$152,2))</f>
        <v>#N/A</v>
      </c>
      <c r="N98" s="423" t="e">
        <f>'男申込一覧表'!$B$6&amp;"･"&amp;IF(I98="","",VLOOKUP(I98,'出場種目票'!$B$103:$K$152,4))</f>
        <v>#N/A</v>
      </c>
      <c r="O98" s="404" t="e">
        <f>IF(I98="","",VLOOKUP(I98,'出場種目票'!$B$103:$K$152,5))</f>
        <v>#N/A</v>
      </c>
    </row>
    <row r="99" spans="1:15" ht="14.25" customHeight="1">
      <c r="A99" s="444"/>
      <c r="B99" s="445"/>
      <c r="C99" s="448">
        <f>IF(B99="","",VLOOKUP(B99,'出場種目票'!$B$103:$K$152,2))</f>
      </c>
      <c r="D99" s="449">
        <f>IF(C99="","",VLOOKUP(C99,'出場種目票'!$B$103:$K$152,2))</f>
      </c>
      <c r="E99" s="445">
        <f>IF(D99="","",VLOOKUP(D99,'出場種目票'!$B$103:$K$152,2))</f>
      </c>
      <c r="F99" s="424"/>
      <c r="G99" s="405">
        <f>IF(E99="","",VLOOKUP(E99,'出場種目票'!$B$103:$K$152,5))</f>
      </c>
      <c r="H99" s="338"/>
      <c r="I99" s="444"/>
      <c r="J99" s="445"/>
      <c r="K99" s="448">
        <f>IF(J99="","",VLOOKUP(J99,'出場種目票'!$B$103:$K$152,2))</f>
      </c>
      <c r="L99" s="449">
        <f>IF(K99="","",VLOOKUP(K99,'出場種目票'!$B$103:$K$152,2))</f>
      </c>
      <c r="M99" s="445">
        <f>IF(L99="","",VLOOKUP(L99,'出場種目票'!$B$103:$K$152,2))</f>
      </c>
      <c r="N99" s="424"/>
      <c r="O99" s="405">
        <f>IF(M99="","",VLOOKUP(M99,'出場種目票'!$B$103:$K$152,5))</f>
      </c>
    </row>
    <row r="100" spans="1:15" ht="14.25" customHeight="1">
      <c r="A100" s="338"/>
      <c r="B100" s="338"/>
      <c r="C100" s="338"/>
      <c r="D100" s="338"/>
      <c r="E100" s="338"/>
      <c r="F100" s="338"/>
      <c r="G100" s="338"/>
      <c r="H100" s="339"/>
      <c r="I100" s="340"/>
      <c r="J100" s="340"/>
      <c r="K100" s="340"/>
      <c r="L100" s="340"/>
      <c r="M100" s="340"/>
      <c r="N100" s="340"/>
      <c r="O100" s="340"/>
    </row>
    <row r="101" spans="1:15" ht="12.75" customHeight="1">
      <c r="A101" s="460" t="s">
        <v>173</v>
      </c>
      <c r="B101" s="341" t="s">
        <v>287</v>
      </c>
      <c r="C101" s="342"/>
      <c r="D101" s="342"/>
      <c r="E101" s="323"/>
      <c r="F101" s="325" t="s">
        <v>317</v>
      </c>
      <c r="G101" s="343"/>
      <c r="H101" s="338"/>
      <c r="I101" s="460" t="s">
        <v>173</v>
      </c>
      <c r="J101" s="344" t="s">
        <v>287</v>
      </c>
      <c r="K101" s="345"/>
      <c r="L101" s="345"/>
      <c r="M101" s="323"/>
      <c r="N101" s="325" t="s">
        <v>317</v>
      </c>
      <c r="O101" s="346"/>
    </row>
    <row r="102" spans="1:15" ht="15" customHeight="1">
      <c r="A102" s="461"/>
      <c r="B102" s="446" t="s">
        <v>198</v>
      </c>
      <c r="C102" s="447"/>
      <c r="D102" s="443"/>
      <c r="E102" s="446"/>
      <c r="F102" s="447"/>
      <c r="G102" s="401"/>
      <c r="H102" s="338"/>
      <c r="I102" s="461"/>
      <c r="J102" s="466" t="s">
        <v>198</v>
      </c>
      <c r="K102" s="467"/>
      <c r="L102" s="457"/>
      <c r="M102" s="466"/>
      <c r="N102" s="467"/>
      <c r="O102" s="471"/>
    </row>
    <row r="103" spans="1:15" ht="14.25" customHeight="1">
      <c r="A103" s="462"/>
      <c r="B103" s="463"/>
      <c r="C103" s="464"/>
      <c r="D103" s="465"/>
      <c r="E103" s="463"/>
      <c r="F103" s="464"/>
      <c r="G103" s="403"/>
      <c r="H103" s="338"/>
      <c r="I103" s="462"/>
      <c r="J103" s="468"/>
      <c r="K103" s="469"/>
      <c r="L103" s="470"/>
      <c r="M103" s="468"/>
      <c r="N103" s="469"/>
      <c r="O103" s="472"/>
    </row>
    <row r="104" spans="1:15" ht="12">
      <c r="A104" s="347" t="s">
        <v>318</v>
      </c>
      <c r="B104" s="348"/>
      <c r="C104" s="349" t="s">
        <v>319</v>
      </c>
      <c r="D104" s="348"/>
      <c r="E104" s="348"/>
      <c r="F104" s="350" t="s">
        <v>320</v>
      </c>
      <c r="G104" s="351" t="s">
        <v>113</v>
      </c>
      <c r="H104" s="338"/>
      <c r="I104" s="352" t="s">
        <v>318</v>
      </c>
      <c r="J104" s="353"/>
      <c r="K104" s="354" t="s">
        <v>319</v>
      </c>
      <c r="L104" s="353"/>
      <c r="M104" s="353"/>
      <c r="N104" s="350" t="s">
        <v>320</v>
      </c>
      <c r="O104" s="351" t="s">
        <v>113</v>
      </c>
    </row>
    <row r="105" spans="1:15" ht="14.25" customHeight="1">
      <c r="A105" s="400">
        <f>'出場種目票'!J38</f>
        <v>0</v>
      </c>
      <c r="B105" s="443"/>
      <c r="C105" s="446" t="e">
        <f>IF(A105="","",VLOOKUP(A105,'出場種目票'!$B$103:$K$152,2))</f>
        <v>#N/A</v>
      </c>
      <c r="D105" s="447" t="e">
        <f>IF(C105="","",VLOOKUP(C105,'出場種目票'!$B$103:$K$152,2))</f>
        <v>#N/A</v>
      </c>
      <c r="E105" s="443" t="e">
        <f>IF(D105="","",VLOOKUP(D105,'出場種目票'!$B$103:$K$152,2))</f>
        <v>#N/A</v>
      </c>
      <c r="F105" s="423" t="e">
        <f>'男申込一覧表'!$B$6&amp;"･"&amp;IF(A105="","",VLOOKUP(A105,'出場種目票'!$B$103:$K$152,4))</f>
        <v>#N/A</v>
      </c>
      <c r="G105" s="404" t="e">
        <f>IF(A105="","",VLOOKUP(A105,'出場種目票'!$B$103:$K$152,5))</f>
        <v>#N/A</v>
      </c>
      <c r="H105" s="338"/>
      <c r="I105" s="400">
        <f>'出場種目票'!J39</f>
        <v>0</v>
      </c>
      <c r="J105" s="443"/>
      <c r="K105" s="446" t="e">
        <f>IF(I105="","",VLOOKUP(I105,'出場種目票'!$B$103:$K$152,2))</f>
        <v>#N/A</v>
      </c>
      <c r="L105" s="447" t="e">
        <f>IF(K105="","",VLOOKUP(K105,'出場種目票'!$B$103:$K$152,2))</f>
        <v>#N/A</v>
      </c>
      <c r="M105" s="443" t="e">
        <f>IF(L105="","",VLOOKUP(L105,'出場種目票'!$B$103:$K$152,2))</f>
        <v>#N/A</v>
      </c>
      <c r="N105" s="423" t="e">
        <f>'男申込一覧表'!$B$6&amp;"･"&amp;IF(I105="","",VLOOKUP(I105,'出場種目票'!$B$103:$K$152,4))</f>
        <v>#N/A</v>
      </c>
      <c r="O105" s="404" t="e">
        <f>IF(I105="","",VLOOKUP(I105,'出場種目票'!$B$103:$K$152,5))</f>
        <v>#N/A</v>
      </c>
    </row>
    <row r="106" spans="1:15" ht="14.25" customHeight="1">
      <c r="A106" s="444"/>
      <c r="B106" s="445"/>
      <c r="C106" s="448">
        <f>IF(B106="","",VLOOKUP(B106,'出場種目票'!$B$103:$K$152,2))</f>
      </c>
      <c r="D106" s="449">
        <f>IF(C106="","",VLOOKUP(C106,'出場種目票'!$B$103:$K$152,2))</f>
      </c>
      <c r="E106" s="445">
        <f>IF(D106="","",VLOOKUP(D106,'出場種目票'!$B$103:$K$152,2))</f>
      </c>
      <c r="F106" s="424"/>
      <c r="G106" s="405">
        <f>IF(E106="","",VLOOKUP(E106,'出場種目票'!$B$103:$K$152,5))</f>
      </c>
      <c r="H106" s="338"/>
      <c r="I106" s="444"/>
      <c r="J106" s="445"/>
      <c r="K106" s="448">
        <f>IF(J106="","",VLOOKUP(J106,'出場種目票'!$B$103:$K$152,2))</f>
      </c>
      <c r="L106" s="449">
        <f>IF(K106="","",VLOOKUP(K106,'出場種目票'!$B$103:$K$152,2))</f>
      </c>
      <c r="M106" s="445">
        <f>IF(L106="","",VLOOKUP(L106,'出場種目票'!$B$103:$K$152,2))</f>
      </c>
      <c r="N106" s="424"/>
      <c r="O106" s="405">
        <f>IF(M106="","",VLOOKUP(M106,'出場種目票'!$B$103:$K$152,5))</f>
      </c>
    </row>
    <row r="107" spans="1:15" ht="14.25" customHeight="1">
      <c r="A107" s="338"/>
      <c r="B107" s="338"/>
      <c r="C107" s="338"/>
      <c r="D107" s="338"/>
      <c r="E107" s="338"/>
      <c r="F107" s="338"/>
      <c r="G107" s="338"/>
      <c r="H107" s="339"/>
      <c r="I107" s="340"/>
      <c r="J107" s="340"/>
      <c r="K107" s="340"/>
      <c r="L107" s="340"/>
      <c r="M107" s="340"/>
      <c r="N107" s="340"/>
      <c r="O107" s="340"/>
    </row>
    <row r="108" spans="1:15" ht="12.75" customHeight="1">
      <c r="A108" s="460" t="s">
        <v>173</v>
      </c>
      <c r="B108" s="341" t="s">
        <v>287</v>
      </c>
      <c r="C108" s="342"/>
      <c r="D108" s="342"/>
      <c r="E108" s="323"/>
      <c r="F108" s="325" t="s">
        <v>317</v>
      </c>
      <c r="G108" s="343"/>
      <c r="H108" s="338"/>
      <c r="I108" s="460" t="s">
        <v>173</v>
      </c>
      <c r="J108" s="344" t="s">
        <v>287</v>
      </c>
      <c r="K108" s="345"/>
      <c r="L108" s="345"/>
      <c r="M108" s="323"/>
      <c r="N108" s="325" t="s">
        <v>317</v>
      </c>
      <c r="O108" s="346"/>
    </row>
    <row r="109" spans="1:15" ht="15" customHeight="1">
      <c r="A109" s="461"/>
      <c r="B109" s="446" t="s">
        <v>39</v>
      </c>
      <c r="C109" s="447"/>
      <c r="D109" s="443"/>
      <c r="E109" s="446"/>
      <c r="F109" s="447"/>
      <c r="G109" s="401"/>
      <c r="H109" s="338"/>
      <c r="I109" s="461"/>
      <c r="J109" s="446" t="s">
        <v>39</v>
      </c>
      <c r="K109" s="447"/>
      <c r="L109" s="443"/>
      <c r="M109" s="466"/>
      <c r="N109" s="467"/>
      <c r="O109" s="471"/>
    </row>
    <row r="110" spans="1:15" ht="14.25" customHeight="1">
      <c r="A110" s="462"/>
      <c r="B110" s="463"/>
      <c r="C110" s="464"/>
      <c r="D110" s="465"/>
      <c r="E110" s="463"/>
      <c r="F110" s="464"/>
      <c r="G110" s="403"/>
      <c r="H110" s="338"/>
      <c r="I110" s="462"/>
      <c r="J110" s="463"/>
      <c r="K110" s="464"/>
      <c r="L110" s="465"/>
      <c r="M110" s="468"/>
      <c r="N110" s="469"/>
      <c r="O110" s="472"/>
    </row>
    <row r="111" spans="1:15" ht="12">
      <c r="A111" s="347" t="s">
        <v>318</v>
      </c>
      <c r="B111" s="348"/>
      <c r="C111" s="349" t="s">
        <v>319</v>
      </c>
      <c r="D111" s="348"/>
      <c r="E111" s="348"/>
      <c r="F111" s="350" t="s">
        <v>320</v>
      </c>
      <c r="G111" s="351" t="s">
        <v>113</v>
      </c>
      <c r="H111" s="338"/>
      <c r="I111" s="352" t="s">
        <v>318</v>
      </c>
      <c r="J111" s="353"/>
      <c r="K111" s="354" t="s">
        <v>319</v>
      </c>
      <c r="L111" s="353"/>
      <c r="M111" s="353"/>
      <c r="N111" s="350" t="s">
        <v>320</v>
      </c>
      <c r="O111" s="351" t="s">
        <v>113</v>
      </c>
    </row>
    <row r="112" spans="1:15" ht="14.25" customHeight="1">
      <c r="A112" s="400">
        <f>'出場種目票'!J40</f>
        <v>0</v>
      </c>
      <c r="B112" s="443"/>
      <c r="C112" s="446" t="e">
        <f>IF(A112="","",VLOOKUP(A112,'出場種目票'!$B$103:$K$152,2))</f>
        <v>#N/A</v>
      </c>
      <c r="D112" s="447" t="e">
        <f>IF(C112="","",VLOOKUP(C112,'出場種目票'!$B$103:$K$152,2))</f>
        <v>#N/A</v>
      </c>
      <c r="E112" s="443" t="e">
        <f>IF(D112="","",VLOOKUP(D112,'出場種目票'!$B$103:$K$152,2))</f>
        <v>#N/A</v>
      </c>
      <c r="F112" s="423" t="e">
        <f>'男申込一覧表'!$B$6&amp;"･"&amp;IF(A112="","",VLOOKUP(A112,'出場種目票'!$B$103:$K$152,4))</f>
        <v>#N/A</v>
      </c>
      <c r="G112" s="404" t="e">
        <f>IF(A112="","",VLOOKUP(A112,'出場種目票'!$B$103:$K$152,5))</f>
        <v>#N/A</v>
      </c>
      <c r="H112" s="338"/>
      <c r="I112" s="400">
        <f>'出場種目票'!J41</f>
        <v>0</v>
      </c>
      <c r="J112" s="443"/>
      <c r="K112" s="446" t="e">
        <f>IF(I112="","",VLOOKUP(I112,'出場種目票'!$B$103:$K$152,2))</f>
        <v>#N/A</v>
      </c>
      <c r="L112" s="447" t="e">
        <f>IF(K112="","",VLOOKUP(K112,'出場種目票'!$B$103:$K$152,2))</f>
        <v>#N/A</v>
      </c>
      <c r="M112" s="443" t="e">
        <f>IF(L112="","",VLOOKUP(L112,'出場種目票'!$B$103:$K$152,2))</f>
        <v>#N/A</v>
      </c>
      <c r="N112" s="423" t="e">
        <f>'男申込一覧表'!$B$6&amp;"･"&amp;IF(I112="","",VLOOKUP(I112,'出場種目票'!$B$103:$K$152,4))</f>
        <v>#N/A</v>
      </c>
      <c r="O112" s="404" t="e">
        <f>IF(I112="","",VLOOKUP(I112,'出場種目票'!$B$103:$K$152,5))</f>
        <v>#N/A</v>
      </c>
    </row>
    <row r="113" spans="1:15" ht="14.25" customHeight="1">
      <c r="A113" s="444"/>
      <c r="B113" s="445"/>
      <c r="C113" s="448">
        <f>IF(B113="","",VLOOKUP(B113,'出場種目票'!$B$103:$K$152,2))</f>
      </c>
      <c r="D113" s="449">
        <f>IF(C113="","",VLOOKUP(C113,'出場種目票'!$B$103:$K$152,2))</f>
      </c>
      <c r="E113" s="445">
        <f>IF(D113="","",VLOOKUP(D113,'出場種目票'!$B$103:$K$152,2))</f>
      </c>
      <c r="F113" s="424"/>
      <c r="G113" s="405">
        <f>IF(E113="","",VLOOKUP(E113,'出場種目票'!$B$103:$K$152,5))</f>
      </c>
      <c r="H113" s="338"/>
      <c r="I113" s="444"/>
      <c r="J113" s="445"/>
      <c r="K113" s="448">
        <f>IF(J113="","",VLOOKUP(J113,'出場種目票'!$B$103:$K$152,2))</f>
      </c>
      <c r="L113" s="449">
        <f>IF(K113="","",VLOOKUP(K113,'出場種目票'!$B$103:$K$152,2))</f>
      </c>
      <c r="M113" s="445">
        <f>IF(L113="","",VLOOKUP(L113,'出場種目票'!$B$103:$K$152,2))</f>
      </c>
      <c r="N113" s="424"/>
      <c r="O113" s="405">
        <f>IF(M113="","",VLOOKUP(M113,'出場種目票'!$B$103:$K$152,5))</f>
      </c>
    </row>
    <row r="114" spans="1:15" ht="14.25" customHeight="1">
      <c r="A114" s="338"/>
      <c r="B114" s="338"/>
      <c r="C114" s="338"/>
      <c r="D114" s="338"/>
      <c r="E114" s="338"/>
      <c r="F114" s="338"/>
      <c r="G114" s="338"/>
      <c r="H114" s="339"/>
      <c r="I114" s="340"/>
      <c r="J114" s="340"/>
      <c r="K114" s="340"/>
      <c r="L114" s="340"/>
      <c r="M114" s="340"/>
      <c r="N114" s="340"/>
      <c r="O114" s="340"/>
    </row>
    <row r="115" spans="1:15" ht="12.75" customHeight="1">
      <c r="A115" s="460" t="s">
        <v>173</v>
      </c>
      <c r="B115" s="341" t="s">
        <v>287</v>
      </c>
      <c r="C115" s="342"/>
      <c r="D115" s="342"/>
      <c r="E115" s="323"/>
      <c r="F115" s="325" t="s">
        <v>317</v>
      </c>
      <c r="G115" s="343"/>
      <c r="H115" s="338"/>
      <c r="I115" s="460" t="s">
        <v>173</v>
      </c>
      <c r="J115" s="344" t="s">
        <v>287</v>
      </c>
      <c r="K115" s="345"/>
      <c r="L115" s="345"/>
      <c r="M115" s="323"/>
      <c r="N115" s="325" t="s">
        <v>317</v>
      </c>
      <c r="O115" s="346"/>
    </row>
    <row r="116" spans="1:15" ht="15" customHeight="1">
      <c r="A116" s="461"/>
      <c r="B116" s="446" t="s">
        <v>333</v>
      </c>
      <c r="C116" s="447"/>
      <c r="D116" s="443"/>
      <c r="E116" s="446"/>
      <c r="F116" s="447"/>
      <c r="G116" s="401"/>
      <c r="H116" s="338"/>
      <c r="I116" s="461"/>
      <c r="J116" s="446" t="s">
        <v>333</v>
      </c>
      <c r="K116" s="447"/>
      <c r="L116" s="443"/>
      <c r="M116" s="466"/>
      <c r="N116" s="467"/>
      <c r="O116" s="471"/>
    </row>
    <row r="117" spans="1:15" ht="14.25" customHeight="1">
      <c r="A117" s="462"/>
      <c r="B117" s="463"/>
      <c r="C117" s="464"/>
      <c r="D117" s="465"/>
      <c r="E117" s="463"/>
      <c r="F117" s="464"/>
      <c r="G117" s="403"/>
      <c r="H117" s="338"/>
      <c r="I117" s="462"/>
      <c r="J117" s="463"/>
      <c r="K117" s="464"/>
      <c r="L117" s="465"/>
      <c r="M117" s="468"/>
      <c r="N117" s="469"/>
      <c r="O117" s="472"/>
    </row>
    <row r="118" spans="1:15" ht="12">
      <c r="A118" s="347" t="s">
        <v>318</v>
      </c>
      <c r="B118" s="348"/>
      <c r="C118" s="349" t="s">
        <v>319</v>
      </c>
      <c r="D118" s="348"/>
      <c r="E118" s="348"/>
      <c r="F118" s="350" t="s">
        <v>320</v>
      </c>
      <c r="G118" s="351" t="s">
        <v>113</v>
      </c>
      <c r="H118" s="338"/>
      <c r="I118" s="352" t="s">
        <v>318</v>
      </c>
      <c r="J118" s="353"/>
      <c r="K118" s="354" t="s">
        <v>319</v>
      </c>
      <c r="L118" s="353"/>
      <c r="M118" s="353"/>
      <c r="N118" s="350" t="s">
        <v>320</v>
      </c>
      <c r="O118" s="351" t="s">
        <v>113</v>
      </c>
    </row>
    <row r="119" spans="1:15" ht="14.25" customHeight="1">
      <c r="A119" s="400">
        <f>'出場種目票'!J42</f>
        <v>0</v>
      </c>
      <c r="B119" s="443"/>
      <c r="C119" s="446" t="e">
        <f>IF(A119="","",VLOOKUP(A119,'出場種目票'!$B$103:$K$152,2))</f>
        <v>#N/A</v>
      </c>
      <c r="D119" s="447" t="e">
        <f>IF(C119="","",VLOOKUP(C119,'出場種目票'!$B$103:$K$152,2))</f>
        <v>#N/A</v>
      </c>
      <c r="E119" s="443" t="e">
        <f>IF(D119="","",VLOOKUP(D119,'出場種目票'!$B$103:$K$152,2))</f>
        <v>#N/A</v>
      </c>
      <c r="F119" s="423" t="e">
        <f>'男申込一覧表'!$B$6&amp;"･"&amp;IF(A119="","",VLOOKUP(A119,'出場種目票'!$B$103:$K$152,4))</f>
        <v>#N/A</v>
      </c>
      <c r="G119" s="404" t="e">
        <f>IF(A119="","",VLOOKUP(A119,'出場種目票'!$B$103:$K$152,5))</f>
        <v>#N/A</v>
      </c>
      <c r="H119" s="338"/>
      <c r="I119" s="400">
        <f>'出場種目票'!J43</f>
        <v>0</v>
      </c>
      <c r="J119" s="443"/>
      <c r="K119" s="446" t="e">
        <f>IF(I119="","",VLOOKUP(I119,'出場種目票'!$B$103:$K$152,2))</f>
        <v>#N/A</v>
      </c>
      <c r="L119" s="447" t="e">
        <f>IF(K119="","",VLOOKUP(K119,'出場種目票'!$B$103:$K$152,2))</f>
        <v>#N/A</v>
      </c>
      <c r="M119" s="443" t="e">
        <f>IF(L119="","",VLOOKUP(L119,'出場種目票'!$B$103:$K$152,2))</f>
        <v>#N/A</v>
      </c>
      <c r="N119" s="423" t="e">
        <f>'男申込一覧表'!$B$6&amp;"･"&amp;IF(I119="","",VLOOKUP(I119,'出場種目票'!$B$103:$K$152,4))</f>
        <v>#N/A</v>
      </c>
      <c r="O119" s="404" t="e">
        <f>IF(I119="","",VLOOKUP(I119,'出場種目票'!$B$103:$K$152,5))</f>
        <v>#N/A</v>
      </c>
    </row>
    <row r="120" spans="1:15" ht="14.25" customHeight="1">
      <c r="A120" s="444"/>
      <c r="B120" s="445"/>
      <c r="C120" s="448">
        <f>IF(B120="","",VLOOKUP(B120,'出場種目票'!$B$103:$K$152,2))</f>
      </c>
      <c r="D120" s="449">
        <f>IF(C120="","",VLOOKUP(C120,'出場種目票'!$B$103:$K$152,2))</f>
      </c>
      <c r="E120" s="445">
        <f>IF(D120="","",VLOOKUP(D120,'出場種目票'!$B$103:$K$152,2))</f>
      </c>
      <c r="F120" s="424"/>
      <c r="G120" s="405">
        <f>IF(E120="","",VLOOKUP(E120,'出場種目票'!$B$103:$K$152,5))</f>
      </c>
      <c r="H120" s="338"/>
      <c r="I120" s="444"/>
      <c r="J120" s="445"/>
      <c r="K120" s="448">
        <f>IF(J120="","",VLOOKUP(J120,'出場種目票'!$B$103:$K$152,2))</f>
      </c>
      <c r="L120" s="449">
        <f>IF(K120="","",VLOOKUP(K120,'出場種目票'!$B$103:$K$152,2))</f>
      </c>
      <c r="M120" s="445">
        <f>IF(L120="","",VLOOKUP(L120,'出場種目票'!$B$103:$K$152,2))</f>
      </c>
      <c r="N120" s="424"/>
      <c r="O120" s="405">
        <f>IF(M120="","",VLOOKUP(M120,'出場種目票'!$B$103:$K$152,5))</f>
      </c>
    </row>
    <row r="121" spans="1:15" ht="14.25" customHeight="1">
      <c r="A121" s="338"/>
      <c r="B121" s="338"/>
      <c r="C121" s="338"/>
      <c r="D121" s="338"/>
      <c r="E121" s="338"/>
      <c r="F121" s="338"/>
      <c r="G121" s="338"/>
      <c r="H121" s="339"/>
      <c r="I121" s="340"/>
      <c r="J121" s="340"/>
      <c r="K121" s="340"/>
      <c r="L121" s="340"/>
      <c r="M121" s="340"/>
      <c r="N121" s="340"/>
      <c r="O121" s="340"/>
    </row>
    <row r="122" spans="1:15" ht="12.75" customHeight="1">
      <c r="A122" s="460" t="s">
        <v>173</v>
      </c>
      <c r="B122" s="341" t="s">
        <v>287</v>
      </c>
      <c r="C122" s="342"/>
      <c r="D122" s="342"/>
      <c r="E122" s="323"/>
      <c r="F122" s="325" t="s">
        <v>317</v>
      </c>
      <c r="G122" s="343"/>
      <c r="H122" s="338"/>
      <c r="I122" s="460" t="s">
        <v>173</v>
      </c>
      <c r="J122" s="344" t="s">
        <v>287</v>
      </c>
      <c r="K122" s="345"/>
      <c r="L122" s="345"/>
      <c r="M122" s="323"/>
      <c r="N122" s="325" t="s">
        <v>317</v>
      </c>
      <c r="O122" s="346"/>
    </row>
    <row r="123" spans="1:15" ht="15" customHeight="1">
      <c r="A123" s="461"/>
      <c r="B123" s="446"/>
      <c r="C123" s="447"/>
      <c r="D123" s="443"/>
      <c r="E123" s="446"/>
      <c r="F123" s="447"/>
      <c r="G123" s="401"/>
      <c r="H123" s="338"/>
      <c r="I123" s="461"/>
      <c r="J123" s="466"/>
      <c r="K123" s="467"/>
      <c r="L123" s="457"/>
      <c r="M123" s="466"/>
      <c r="N123" s="467"/>
      <c r="O123" s="471"/>
    </row>
    <row r="124" spans="1:15" ht="14.25" customHeight="1">
      <c r="A124" s="462"/>
      <c r="B124" s="463"/>
      <c r="C124" s="464"/>
      <c r="D124" s="465"/>
      <c r="E124" s="463"/>
      <c r="F124" s="464"/>
      <c r="G124" s="403"/>
      <c r="H124" s="338"/>
      <c r="I124" s="462"/>
      <c r="J124" s="468"/>
      <c r="K124" s="469"/>
      <c r="L124" s="470"/>
      <c r="M124" s="468"/>
      <c r="N124" s="469"/>
      <c r="O124" s="472"/>
    </row>
    <row r="125" spans="1:15" ht="12">
      <c r="A125" s="347" t="s">
        <v>318</v>
      </c>
      <c r="B125" s="348"/>
      <c r="C125" s="349" t="s">
        <v>319</v>
      </c>
      <c r="D125" s="348"/>
      <c r="E125" s="348"/>
      <c r="F125" s="350" t="s">
        <v>320</v>
      </c>
      <c r="G125" s="351" t="s">
        <v>113</v>
      </c>
      <c r="H125" s="338"/>
      <c r="I125" s="352" t="s">
        <v>318</v>
      </c>
      <c r="J125" s="353"/>
      <c r="K125" s="354" t="s">
        <v>319</v>
      </c>
      <c r="L125" s="353"/>
      <c r="M125" s="353"/>
      <c r="N125" s="350" t="s">
        <v>320</v>
      </c>
      <c r="O125" s="351" t="s">
        <v>113</v>
      </c>
    </row>
    <row r="126" spans="1:15" ht="14.25" customHeight="1">
      <c r="A126" s="400"/>
      <c r="B126" s="443"/>
      <c r="C126" s="446">
        <f>IF(A126="","",VLOOKUP(A126,'出場種目票'!$B$103:$K$152,2))</f>
      </c>
      <c r="D126" s="447">
        <f>IF(C126="","",VLOOKUP(C126,'出場種目票'!$B$103:$K$152,2))</f>
      </c>
      <c r="E126" s="443">
        <f>IF(D126="","",VLOOKUP(D126,'出場種目票'!$B$103:$K$152,2))</f>
      </c>
      <c r="F126" s="423" t="str">
        <f>'男申込一覧表'!$B$6&amp;"･"&amp;IF(A126="","",VLOOKUP(A126,'出場種目票'!$B$103:$K$152,4))</f>
        <v>0･</v>
      </c>
      <c r="G126" s="404">
        <f>IF(A126="","",VLOOKUP(A126,'出場種目票'!$B$103:$K$152,5))</f>
      </c>
      <c r="H126" s="338"/>
      <c r="I126" s="456"/>
      <c r="J126" s="457"/>
      <c r="K126" s="446">
        <f>IF(I126="","",VLOOKUP(I126,'出場種目票'!$B$103:$K$152,2))</f>
      </c>
      <c r="L126" s="447">
        <f>IF(K126="","",VLOOKUP(K126,'出場種目票'!$B$103:$K$152,2))</f>
      </c>
      <c r="M126" s="443">
        <f>IF(L126="","",VLOOKUP(L126,'出場種目票'!$B$103:$K$152,2))</f>
      </c>
      <c r="N126" s="423" t="str">
        <f>'男申込一覧表'!$B$6&amp;"･"&amp;IF(I126="","",VLOOKUP(I126,'出場種目票'!$B$103:$K$152,4))</f>
        <v>0･</v>
      </c>
      <c r="O126" s="404">
        <f>IF(I126="","",VLOOKUP(I126,'出場種目票'!$B$103:$K$152,5))</f>
      </c>
    </row>
    <row r="127" spans="1:15" ht="14.25" customHeight="1">
      <c r="A127" s="444"/>
      <c r="B127" s="445"/>
      <c r="C127" s="448">
        <f>IF(B127="","",VLOOKUP(B127,'出場種目票'!$B$103:$K$152,2))</f>
      </c>
      <c r="D127" s="449">
        <f>IF(C127="","",VLOOKUP(C127,'出場種目票'!$B$103:$K$152,2))</f>
      </c>
      <c r="E127" s="445">
        <f>IF(D127="","",VLOOKUP(D127,'出場種目票'!$B$103:$K$152,2))</f>
      </c>
      <c r="F127" s="424"/>
      <c r="G127" s="405">
        <f>IF(E127="","",VLOOKUP(E127,'出場種目票'!$B$103:$K$152,5))</f>
      </c>
      <c r="H127" s="338"/>
      <c r="I127" s="458"/>
      <c r="J127" s="459"/>
      <c r="K127" s="448">
        <f>IF(J127="","",VLOOKUP(J127,'出場種目票'!$B$103:$K$152,2))</f>
      </c>
      <c r="L127" s="449">
        <f>IF(K127="","",VLOOKUP(K127,'出場種目票'!$B$103:$K$152,2))</f>
      </c>
      <c r="M127" s="445">
        <f>IF(L127="","",VLOOKUP(L127,'出場種目票'!$B$103:$K$152,2))</f>
      </c>
      <c r="N127" s="424"/>
      <c r="O127" s="405">
        <f>IF(M127="","",VLOOKUP(M127,'出場種目票'!$B$103:$K$152,5))</f>
      </c>
    </row>
    <row r="129" spans="1:15" ht="14.25" customHeight="1">
      <c r="A129" s="460" t="s">
        <v>173</v>
      </c>
      <c r="B129" s="341" t="s">
        <v>287</v>
      </c>
      <c r="C129" s="342"/>
      <c r="D129" s="342"/>
      <c r="E129" s="323"/>
      <c r="F129" s="325" t="s">
        <v>317</v>
      </c>
      <c r="G129" s="343"/>
      <c r="I129" s="460" t="s">
        <v>173</v>
      </c>
      <c r="J129" s="344" t="s">
        <v>287</v>
      </c>
      <c r="K129" s="345"/>
      <c r="L129" s="345"/>
      <c r="M129" s="323"/>
      <c r="N129" s="325" t="s">
        <v>317</v>
      </c>
      <c r="O129" s="346"/>
    </row>
    <row r="130" spans="1:15" ht="14.25" customHeight="1">
      <c r="A130" s="461"/>
      <c r="B130" s="446"/>
      <c r="C130" s="447"/>
      <c r="D130" s="443"/>
      <c r="E130" s="446"/>
      <c r="F130" s="447"/>
      <c r="G130" s="401"/>
      <c r="I130" s="461"/>
      <c r="J130" s="466"/>
      <c r="K130" s="467"/>
      <c r="L130" s="457"/>
      <c r="M130" s="466"/>
      <c r="N130" s="467"/>
      <c r="O130" s="471"/>
    </row>
    <row r="131" spans="1:15" ht="14.25" customHeight="1">
      <c r="A131" s="462"/>
      <c r="B131" s="463"/>
      <c r="C131" s="464"/>
      <c r="D131" s="465"/>
      <c r="E131" s="463"/>
      <c r="F131" s="464"/>
      <c r="G131" s="403"/>
      <c r="I131" s="462"/>
      <c r="J131" s="468"/>
      <c r="K131" s="469"/>
      <c r="L131" s="470"/>
      <c r="M131" s="468"/>
      <c r="N131" s="469"/>
      <c r="O131" s="472"/>
    </row>
    <row r="132" spans="1:15" ht="14.25" customHeight="1">
      <c r="A132" s="347" t="s">
        <v>318</v>
      </c>
      <c r="B132" s="348"/>
      <c r="C132" s="349" t="s">
        <v>319</v>
      </c>
      <c r="D132" s="348"/>
      <c r="E132" s="348"/>
      <c r="F132" s="350" t="s">
        <v>320</v>
      </c>
      <c r="G132" s="351" t="s">
        <v>113</v>
      </c>
      <c r="I132" s="352" t="s">
        <v>318</v>
      </c>
      <c r="J132" s="353"/>
      <c r="K132" s="354" t="s">
        <v>319</v>
      </c>
      <c r="L132" s="353"/>
      <c r="M132" s="353"/>
      <c r="N132" s="350" t="s">
        <v>320</v>
      </c>
      <c r="O132" s="351" t="s">
        <v>113</v>
      </c>
    </row>
    <row r="133" spans="1:15" ht="14.25" customHeight="1">
      <c r="A133" s="400"/>
      <c r="B133" s="443"/>
      <c r="C133" s="446">
        <f>IF(A133="","",VLOOKUP(A133,'出場種目票'!$B$103:$K$152,2))</f>
      </c>
      <c r="D133" s="447">
        <f>IF(C133="","",VLOOKUP(C133,'出場種目票'!$B$103:$K$152,2))</f>
      </c>
      <c r="E133" s="443">
        <f>IF(D133="","",VLOOKUP(D133,'出場種目票'!$B$103:$K$152,2))</f>
      </c>
      <c r="F133" s="423" t="str">
        <f>'男申込一覧表'!$B$6&amp;"･"&amp;IF(A133="","",VLOOKUP(A133,'出場種目票'!$B$103:$K$152,4))</f>
        <v>0･</v>
      </c>
      <c r="G133" s="404">
        <f>IF(A133="","",VLOOKUP(A133,'出場種目票'!$B$103:$K$152,5))</f>
      </c>
      <c r="I133" s="456"/>
      <c r="J133" s="457"/>
      <c r="K133" s="446">
        <f>IF(I133="","",VLOOKUP(I133,'出場種目票'!$B$103:$K$152,2))</f>
      </c>
      <c r="L133" s="447">
        <f>IF(K133="","",VLOOKUP(K133,'出場種目票'!$B$103:$K$152,2))</f>
      </c>
      <c r="M133" s="443">
        <f>IF(L133="","",VLOOKUP(L133,'出場種目票'!$B$103:$K$152,2))</f>
      </c>
      <c r="N133" s="423" t="str">
        <f>'男申込一覧表'!$B$6&amp;"･"&amp;IF(I133="","",VLOOKUP(I133,'出場種目票'!$B$103:$K$152,4))</f>
        <v>0･</v>
      </c>
      <c r="O133" s="404">
        <f>IF(I133="","",VLOOKUP(I133,'出場種目票'!$B$103:$K$152,5))</f>
      </c>
    </row>
    <row r="134" spans="1:15" ht="14.25" customHeight="1">
      <c r="A134" s="444"/>
      <c r="B134" s="445"/>
      <c r="C134" s="448">
        <f>IF(B134="","",VLOOKUP(B134,'出場種目票'!$B$103:$K$152,2))</f>
      </c>
      <c r="D134" s="449">
        <f>IF(C134="","",VLOOKUP(C134,'出場種目票'!$B$103:$K$152,2))</f>
      </c>
      <c r="E134" s="445">
        <f>IF(D134="","",VLOOKUP(D134,'出場種目票'!$B$103:$K$152,2))</f>
      </c>
      <c r="F134" s="424"/>
      <c r="G134" s="405">
        <f>IF(E134="","",VLOOKUP(E134,'出場種目票'!$B$103:$K$152,5))</f>
      </c>
      <c r="I134" s="458"/>
      <c r="J134" s="459"/>
      <c r="K134" s="448">
        <f>IF(J134="","",VLOOKUP(J134,'出場種目票'!$B$103:$K$152,2))</f>
      </c>
      <c r="L134" s="449">
        <f>IF(K134="","",VLOOKUP(K134,'出場種目票'!$B$103:$K$152,2))</f>
      </c>
      <c r="M134" s="445">
        <f>IF(L134="","",VLOOKUP(L134,'出場種目票'!$B$103:$K$152,2))</f>
      </c>
      <c r="N134" s="424"/>
      <c r="O134" s="405">
        <f>IF(M134="","",VLOOKUP(M134,'出場種目票'!$B$103:$K$152,5))</f>
      </c>
    </row>
    <row r="135" spans="1:15" ht="14.25" customHeight="1">
      <c r="A135" s="355"/>
      <c r="B135" s="355"/>
      <c r="C135" s="355"/>
      <c r="D135" s="355"/>
      <c r="E135" s="355"/>
      <c r="F135" s="355"/>
      <c r="G135" s="355"/>
      <c r="I135" s="356"/>
      <c r="J135" s="356"/>
      <c r="K135" s="355"/>
      <c r="L135" s="355"/>
      <c r="M135" s="355"/>
      <c r="N135" s="355"/>
      <c r="O135" s="355"/>
    </row>
    <row r="136" spans="1:16" ht="12" customHeight="1">
      <c r="A136" s="425" t="s">
        <v>124</v>
      </c>
      <c r="B136" s="428" t="s">
        <v>324</v>
      </c>
      <c r="C136" s="429"/>
      <c r="D136" s="430"/>
      <c r="E136" s="434" t="s">
        <v>317</v>
      </c>
      <c r="F136" s="435"/>
      <c r="G136" s="436"/>
      <c r="H136" s="338"/>
      <c r="I136" s="440" t="s">
        <v>124</v>
      </c>
      <c r="J136" s="428" t="s">
        <v>324</v>
      </c>
      <c r="K136" s="429"/>
      <c r="L136" s="430"/>
      <c r="M136" s="434" t="s">
        <v>317</v>
      </c>
      <c r="N136" s="435"/>
      <c r="O136" s="436"/>
      <c r="P136" s="322"/>
    </row>
    <row r="137" spans="1:16" ht="12.75" customHeight="1">
      <c r="A137" s="426"/>
      <c r="B137" s="431"/>
      <c r="C137" s="432"/>
      <c r="D137" s="433"/>
      <c r="E137" s="437"/>
      <c r="F137" s="438"/>
      <c r="G137" s="439"/>
      <c r="H137" s="338"/>
      <c r="I137" s="441"/>
      <c r="J137" s="431"/>
      <c r="K137" s="432"/>
      <c r="L137" s="433"/>
      <c r="M137" s="437"/>
      <c r="N137" s="438"/>
      <c r="O137" s="439"/>
      <c r="P137" s="322"/>
    </row>
    <row r="138" spans="1:16" ht="12" customHeight="1">
      <c r="A138" s="426"/>
      <c r="B138" s="450" t="s">
        <v>325</v>
      </c>
      <c r="C138" s="451"/>
      <c r="D138" s="452"/>
      <c r="E138" s="357"/>
      <c r="F138" s="348"/>
      <c r="G138" s="358"/>
      <c r="H138" s="338"/>
      <c r="I138" s="441"/>
      <c r="J138" s="450" t="s">
        <v>126</v>
      </c>
      <c r="K138" s="451"/>
      <c r="L138" s="452"/>
      <c r="M138" s="359"/>
      <c r="N138" s="353"/>
      <c r="O138" s="360"/>
      <c r="P138" s="322"/>
    </row>
    <row r="139" spans="1:16" ht="14.25" customHeight="1">
      <c r="A139" s="427"/>
      <c r="B139" s="453"/>
      <c r="C139" s="454"/>
      <c r="D139" s="455"/>
      <c r="E139" s="361"/>
      <c r="F139" s="338"/>
      <c r="G139" s="362"/>
      <c r="H139" s="338"/>
      <c r="I139" s="442"/>
      <c r="J139" s="453"/>
      <c r="K139" s="454"/>
      <c r="L139" s="455"/>
      <c r="M139" s="363"/>
      <c r="N139" s="340"/>
      <c r="O139" s="364"/>
      <c r="P139" s="322"/>
    </row>
    <row r="140" spans="1:16" ht="12">
      <c r="A140" s="365" t="s">
        <v>326</v>
      </c>
      <c r="B140" s="366"/>
      <c r="C140" s="367"/>
      <c r="D140" s="368" t="s">
        <v>327</v>
      </c>
      <c r="E140" s="369" t="s">
        <v>328</v>
      </c>
      <c r="F140" s="343"/>
      <c r="G140" s="351" t="s">
        <v>113</v>
      </c>
      <c r="H140" s="338"/>
      <c r="I140" s="365" t="s">
        <v>326</v>
      </c>
      <c r="J140" s="366"/>
      <c r="K140" s="367"/>
      <c r="L140" s="368" t="s">
        <v>327</v>
      </c>
      <c r="M140" s="369" t="s">
        <v>328</v>
      </c>
      <c r="N140" s="343"/>
      <c r="O140" s="351" t="s">
        <v>113</v>
      </c>
      <c r="P140" s="322"/>
    </row>
    <row r="141" spans="1:16" ht="14.25" customHeight="1">
      <c r="A141" s="370" t="s">
        <v>329</v>
      </c>
      <c r="B141" s="371"/>
      <c r="C141" s="372"/>
      <c r="D141" s="406"/>
      <c r="E141" s="400"/>
      <c r="F141" s="401"/>
      <c r="G141" s="404"/>
      <c r="H141" s="338"/>
      <c r="I141" s="370" t="s">
        <v>329</v>
      </c>
      <c r="J141" s="371"/>
      <c r="K141" s="372"/>
      <c r="L141" s="406"/>
      <c r="M141" s="400"/>
      <c r="N141" s="401"/>
      <c r="O141" s="404"/>
      <c r="P141" s="322"/>
    </row>
    <row r="142" spans="1:16" ht="14.25" customHeight="1">
      <c r="A142" s="417"/>
      <c r="B142" s="418"/>
      <c r="C142" s="419"/>
      <c r="D142" s="407"/>
      <c r="E142" s="402"/>
      <c r="F142" s="403"/>
      <c r="G142" s="405"/>
      <c r="H142" s="338"/>
      <c r="I142" s="417"/>
      <c r="J142" s="418"/>
      <c r="K142" s="419"/>
      <c r="L142" s="407"/>
      <c r="M142" s="402"/>
      <c r="N142" s="403"/>
      <c r="O142" s="405"/>
      <c r="P142" s="322"/>
    </row>
    <row r="143" spans="1:16" ht="14.25" customHeight="1">
      <c r="A143" s="411"/>
      <c r="B143" s="412"/>
      <c r="C143" s="413"/>
      <c r="D143" s="406"/>
      <c r="E143" s="400"/>
      <c r="F143" s="401"/>
      <c r="G143" s="404"/>
      <c r="H143" s="338"/>
      <c r="I143" s="411"/>
      <c r="J143" s="412"/>
      <c r="K143" s="413"/>
      <c r="L143" s="406"/>
      <c r="M143" s="400"/>
      <c r="N143" s="401"/>
      <c r="O143" s="404"/>
      <c r="P143" s="322"/>
    </row>
    <row r="144" spans="1:16" ht="14.25" customHeight="1">
      <c r="A144" s="411"/>
      <c r="B144" s="412"/>
      <c r="C144" s="413"/>
      <c r="D144" s="407"/>
      <c r="E144" s="402"/>
      <c r="F144" s="403"/>
      <c r="G144" s="405"/>
      <c r="H144" s="338"/>
      <c r="I144" s="411"/>
      <c r="J144" s="412"/>
      <c r="K144" s="413"/>
      <c r="L144" s="407"/>
      <c r="M144" s="402"/>
      <c r="N144" s="403"/>
      <c r="O144" s="405"/>
      <c r="P144" s="322"/>
    </row>
    <row r="145" spans="1:16" ht="14.25" customHeight="1">
      <c r="A145" s="411"/>
      <c r="B145" s="412"/>
      <c r="C145" s="413"/>
      <c r="D145" s="406"/>
      <c r="E145" s="400"/>
      <c r="F145" s="401"/>
      <c r="G145" s="404"/>
      <c r="H145" s="338"/>
      <c r="I145" s="411"/>
      <c r="J145" s="412"/>
      <c r="K145" s="413"/>
      <c r="L145" s="406"/>
      <c r="M145" s="400"/>
      <c r="N145" s="401"/>
      <c r="O145" s="404"/>
      <c r="P145" s="322"/>
    </row>
    <row r="146" spans="1:16" ht="14.25" customHeight="1">
      <c r="A146" s="420"/>
      <c r="B146" s="421"/>
      <c r="C146" s="422"/>
      <c r="D146" s="407"/>
      <c r="E146" s="402"/>
      <c r="F146" s="403"/>
      <c r="G146" s="405"/>
      <c r="H146" s="338"/>
      <c r="I146" s="420"/>
      <c r="J146" s="421"/>
      <c r="K146" s="422"/>
      <c r="L146" s="407"/>
      <c r="M146" s="402"/>
      <c r="N146" s="403"/>
      <c r="O146" s="405"/>
      <c r="P146" s="322"/>
    </row>
    <row r="147" spans="1:16" ht="14.25" customHeight="1">
      <c r="A147" s="408"/>
      <c r="B147" s="409"/>
      <c r="C147" s="410"/>
      <c r="D147" s="406"/>
      <c r="E147" s="400"/>
      <c r="F147" s="401"/>
      <c r="G147" s="404"/>
      <c r="H147" s="338"/>
      <c r="I147" s="408"/>
      <c r="J147" s="409"/>
      <c r="K147" s="410"/>
      <c r="L147" s="406"/>
      <c r="M147" s="400"/>
      <c r="N147" s="401"/>
      <c r="O147" s="404"/>
      <c r="P147" s="322"/>
    </row>
    <row r="148" spans="1:16" ht="14.25" customHeight="1">
      <c r="A148" s="411"/>
      <c r="B148" s="412"/>
      <c r="C148" s="413"/>
      <c r="D148" s="407"/>
      <c r="E148" s="402"/>
      <c r="F148" s="403"/>
      <c r="G148" s="405"/>
      <c r="H148" s="338"/>
      <c r="I148" s="411"/>
      <c r="J148" s="412"/>
      <c r="K148" s="413"/>
      <c r="L148" s="407"/>
      <c r="M148" s="402"/>
      <c r="N148" s="403"/>
      <c r="O148" s="405"/>
      <c r="P148" s="322"/>
    </row>
    <row r="149" spans="1:16" ht="14.25" customHeight="1">
      <c r="A149" s="411"/>
      <c r="B149" s="412"/>
      <c r="C149" s="413"/>
      <c r="D149" s="406"/>
      <c r="E149" s="400"/>
      <c r="F149" s="401"/>
      <c r="G149" s="404"/>
      <c r="H149" s="338"/>
      <c r="I149" s="411"/>
      <c r="J149" s="412"/>
      <c r="K149" s="413"/>
      <c r="L149" s="406"/>
      <c r="M149" s="400"/>
      <c r="N149" s="401"/>
      <c r="O149" s="404"/>
      <c r="P149" s="322"/>
    </row>
    <row r="150" spans="1:16" ht="14.25" customHeight="1">
      <c r="A150" s="411"/>
      <c r="B150" s="412"/>
      <c r="C150" s="413"/>
      <c r="D150" s="407"/>
      <c r="E150" s="402"/>
      <c r="F150" s="403"/>
      <c r="G150" s="405"/>
      <c r="H150" s="338"/>
      <c r="I150" s="411"/>
      <c r="J150" s="412"/>
      <c r="K150" s="413"/>
      <c r="L150" s="407"/>
      <c r="M150" s="402"/>
      <c r="N150" s="403"/>
      <c r="O150" s="405"/>
      <c r="P150" s="322"/>
    </row>
    <row r="151" spans="1:16" ht="14.25" customHeight="1">
      <c r="A151" s="411"/>
      <c r="B151" s="412"/>
      <c r="C151" s="413"/>
      <c r="D151" s="406"/>
      <c r="E151" s="400"/>
      <c r="F151" s="401"/>
      <c r="G151" s="404"/>
      <c r="H151" s="338"/>
      <c r="I151" s="411"/>
      <c r="J151" s="412"/>
      <c r="K151" s="413"/>
      <c r="L151" s="406"/>
      <c r="M151" s="400"/>
      <c r="N151" s="401"/>
      <c r="O151" s="404"/>
      <c r="P151" s="322"/>
    </row>
    <row r="152" spans="1:16" ht="14.25" customHeight="1">
      <c r="A152" s="414"/>
      <c r="B152" s="415"/>
      <c r="C152" s="416"/>
      <c r="D152" s="407"/>
      <c r="E152" s="402"/>
      <c r="F152" s="403"/>
      <c r="G152" s="405"/>
      <c r="H152" s="338"/>
      <c r="I152" s="414"/>
      <c r="J152" s="415"/>
      <c r="K152" s="416"/>
      <c r="L152" s="407"/>
      <c r="M152" s="402"/>
      <c r="N152" s="403"/>
      <c r="O152" s="405"/>
      <c r="P152" s="322"/>
    </row>
    <row r="153" spans="1:16" ht="12" customHeight="1">
      <c r="A153" s="373"/>
      <c r="B153" s="373"/>
      <c r="C153" s="373"/>
      <c r="D153" s="355"/>
      <c r="E153" s="355"/>
      <c r="F153" s="355"/>
      <c r="G153" s="355"/>
      <c r="H153" s="338"/>
      <c r="I153" s="373"/>
      <c r="J153" s="373"/>
      <c r="K153" s="373"/>
      <c r="L153" s="355"/>
      <c r="M153" s="355"/>
      <c r="N153" s="355"/>
      <c r="O153" s="355"/>
      <c r="P153" s="322"/>
    </row>
    <row r="154" spans="1:16" ht="14.25" customHeight="1">
      <c r="A154" s="374"/>
      <c r="B154" s="375"/>
      <c r="C154" s="374"/>
      <c r="D154" s="355"/>
      <c r="E154" s="355"/>
      <c r="F154" s="355"/>
      <c r="G154" s="355"/>
      <c r="H154" s="338"/>
      <c r="I154" s="376"/>
      <c r="J154" s="376"/>
      <c r="K154" s="376"/>
      <c r="L154" s="356"/>
      <c r="M154" s="356"/>
      <c r="N154" s="356"/>
      <c r="O154" s="377" t="s">
        <v>330</v>
      </c>
      <c r="P154" s="322"/>
    </row>
  </sheetData>
  <sheetProtection/>
  <mergeCells count="320">
    <mergeCell ref="F8:F9"/>
    <mergeCell ref="G8:G9"/>
    <mergeCell ref="I8:J9"/>
    <mergeCell ref="K8:M9"/>
    <mergeCell ref="A4:A6"/>
    <mergeCell ref="I4:I6"/>
    <mergeCell ref="B5:D6"/>
    <mergeCell ref="E5:G6"/>
    <mergeCell ref="J5:L6"/>
    <mergeCell ref="M5:O6"/>
    <mergeCell ref="N8:N9"/>
    <mergeCell ref="O8:O9"/>
    <mergeCell ref="A11:A13"/>
    <mergeCell ref="I11:I13"/>
    <mergeCell ref="B12:D13"/>
    <mergeCell ref="E12:G13"/>
    <mergeCell ref="J12:L13"/>
    <mergeCell ref="M12:O13"/>
    <mergeCell ref="A8:B9"/>
    <mergeCell ref="C8:E9"/>
    <mergeCell ref="A15:B16"/>
    <mergeCell ref="C15:E16"/>
    <mergeCell ref="F15:F16"/>
    <mergeCell ref="G15:G16"/>
    <mergeCell ref="I15:J16"/>
    <mergeCell ref="K15:M16"/>
    <mergeCell ref="N15:N16"/>
    <mergeCell ref="O15:O16"/>
    <mergeCell ref="N22:N23"/>
    <mergeCell ref="O22:O23"/>
    <mergeCell ref="A18:A20"/>
    <mergeCell ref="I18:I20"/>
    <mergeCell ref="B19:D20"/>
    <mergeCell ref="E19:G20"/>
    <mergeCell ref="J19:L20"/>
    <mergeCell ref="M19:O20"/>
    <mergeCell ref="I25:I27"/>
    <mergeCell ref="B26:D27"/>
    <mergeCell ref="E26:G27"/>
    <mergeCell ref="J26:L27"/>
    <mergeCell ref="M26:O27"/>
    <mergeCell ref="F22:F23"/>
    <mergeCell ref="G22:G23"/>
    <mergeCell ref="I22:J23"/>
    <mergeCell ref="K22:M23"/>
    <mergeCell ref="A22:B23"/>
    <mergeCell ref="C22:E23"/>
    <mergeCell ref="A29:B30"/>
    <mergeCell ref="C29:E30"/>
    <mergeCell ref="F29:F30"/>
    <mergeCell ref="G29:G30"/>
    <mergeCell ref="A25:A27"/>
    <mergeCell ref="A32:A34"/>
    <mergeCell ref="I32:I34"/>
    <mergeCell ref="B33:D34"/>
    <mergeCell ref="E33:G34"/>
    <mergeCell ref="J33:L34"/>
    <mergeCell ref="M33:O34"/>
    <mergeCell ref="N29:N30"/>
    <mergeCell ref="O29:O30"/>
    <mergeCell ref="N36:N37"/>
    <mergeCell ref="O36:O37"/>
    <mergeCell ref="I29:J30"/>
    <mergeCell ref="K29:M30"/>
    <mergeCell ref="I39:I41"/>
    <mergeCell ref="B40:D41"/>
    <mergeCell ref="E40:G41"/>
    <mergeCell ref="J40:L41"/>
    <mergeCell ref="M40:O41"/>
    <mergeCell ref="F36:F37"/>
    <mergeCell ref="G36:G37"/>
    <mergeCell ref="I36:J37"/>
    <mergeCell ref="K36:M37"/>
    <mergeCell ref="A36:B37"/>
    <mergeCell ref="C36:E37"/>
    <mergeCell ref="A43:B44"/>
    <mergeCell ref="C43:E44"/>
    <mergeCell ref="F43:F44"/>
    <mergeCell ref="G43:G44"/>
    <mergeCell ref="A39:A41"/>
    <mergeCell ref="A46:A48"/>
    <mergeCell ref="I46:I48"/>
    <mergeCell ref="B47:D48"/>
    <mergeCell ref="E47:G48"/>
    <mergeCell ref="J47:L48"/>
    <mergeCell ref="M47:O48"/>
    <mergeCell ref="F50:F51"/>
    <mergeCell ref="G50:G51"/>
    <mergeCell ref="I50:J51"/>
    <mergeCell ref="K50:M51"/>
    <mergeCell ref="N43:N44"/>
    <mergeCell ref="O43:O44"/>
    <mergeCell ref="N50:N51"/>
    <mergeCell ref="O50:O51"/>
    <mergeCell ref="I43:J44"/>
    <mergeCell ref="K43:M44"/>
    <mergeCell ref="A53:A55"/>
    <mergeCell ref="I53:I55"/>
    <mergeCell ref="B54:D55"/>
    <mergeCell ref="E54:G55"/>
    <mergeCell ref="J54:L55"/>
    <mergeCell ref="M54:O55"/>
    <mergeCell ref="A50:B51"/>
    <mergeCell ref="C50:E51"/>
    <mergeCell ref="B62:D63"/>
    <mergeCell ref="J62:L63"/>
    <mergeCell ref="A57:B58"/>
    <mergeCell ref="C57:E58"/>
    <mergeCell ref="F57:F58"/>
    <mergeCell ref="G57:G58"/>
    <mergeCell ref="I57:J58"/>
    <mergeCell ref="K57:M58"/>
    <mergeCell ref="M65:N66"/>
    <mergeCell ref="O65:O66"/>
    <mergeCell ref="N57:N58"/>
    <mergeCell ref="O57:O58"/>
    <mergeCell ref="A60:A63"/>
    <mergeCell ref="B60:D61"/>
    <mergeCell ref="E60:G61"/>
    <mergeCell ref="I60:I63"/>
    <mergeCell ref="J60:L61"/>
    <mergeCell ref="M60:O61"/>
    <mergeCell ref="A66:C70"/>
    <mergeCell ref="I66:K70"/>
    <mergeCell ref="D67:D68"/>
    <mergeCell ref="E67:F68"/>
    <mergeCell ref="G67:G68"/>
    <mergeCell ref="L67:L68"/>
    <mergeCell ref="D65:D66"/>
    <mergeCell ref="E65:F66"/>
    <mergeCell ref="G65:G66"/>
    <mergeCell ref="L65:L66"/>
    <mergeCell ref="M67:N68"/>
    <mergeCell ref="O67:O68"/>
    <mergeCell ref="D69:D70"/>
    <mergeCell ref="E69:F70"/>
    <mergeCell ref="G69:G70"/>
    <mergeCell ref="L69:L70"/>
    <mergeCell ref="M69:N70"/>
    <mergeCell ref="O69:O70"/>
    <mergeCell ref="A71:C76"/>
    <mergeCell ref="D71:D72"/>
    <mergeCell ref="E71:F72"/>
    <mergeCell ref="G71:G72"/>
    <mergeCell ref="I71:K76"/>
    <mergeCell ref="L71:L72"/>
    <mergeCell ref="D75:D76"/>
    <mergeCell ref="E75:F76"/>
    <mergeCell ref="G75:G76"/>
    <mergeCell ref="L75:L76"/>
    <mergeCell ref="M71:N72"/>
    <mergeCell ref="O71:O72"/>
    <mergeCell ref="D73:D74"/>
    <mergeCell ref="E73:F74"/>
    <mergeCell ref="G73:G74"/>
    <mergeCell ref="L73:L74"/>
    <mergeCell ref="M73:N74"/>
    <mergeCell ref="O73:O74"/>
    <mergeCell ref="M75:N76"/>
    <mergeCell ref="O75:O76"/>
    <mergeCell ref="N84:N85"/>
    <mergeCell ref="O84:O85"/>
    <mergeCell ref="A80:A82"/>
    <mergeCell ref="I80:I82"/>
    <mergeCell ref="B81:D82"/>
    <mergeCell ref="E81:G82"/>
    <mergeCell ref="J81:L82"/>
    <mergeCell ref="M81:O82"/>
    <mergeCell ref="I87:I89"/>
    <mergeCell ref="B88:D89"/>
    <mergeCell ref="E88:G89"/>
    <mergeCell ref="J88:L89"/>
    <mergeCell ref="M88:O89"/>
    <mergeCell ref="F84:F85"/>
    <mergeCell ref="G84:G85"/>
    <mergeCell ref="I84:J85"/>
    <mergeCell ref="K84:M85"/>
    <mergeCell ref="A84:B85"/>
    <mergeCell ref="C84:E85"/>
    <mergeCell ref="A91:B92"/>
    <mergeCell ref="C91:E92"/>
    <mergeCell ref="F91:F92"/>
    <mergeCell ref="G91:G92"/>
    <mergeCell ref="A87:A89"/>
    <mergeCell ref="A94:A96"/>
    <mergeCell ref="I94:I96"/>
    <mergeCell ref="B95:D96"/>
    <mergeCell ref="E95:G96"/>
    <mergeCell ref="J95:L96"/>
    <mergeCell ref="M95:O96"/>
    <mergeCell ref="N91:N92"/>
    <mergeCell ref="O91:O92"/>
    <mergeCell ref="N98:N99"/>
    <mergeCell ref="O98:O99"/>
    <mergeCell ref="I91:J92"/>
    <mergeCell ref="K91:M92"/>
    <mergeCell ref="I101:I103"/>
    <mergeCell ref="B102:D103"/>
    <mergeCell ref="E102:G103"/>
    <mergeCell ref="J102:L103"/>
    <mergeCell ref="M102:O103"/>
    <mergeCell ref="F98:F99"/>
    <mergeCell ref="G98:G99"/>
    <mergeCell ref="I98:J99"/>
    <mergeCell ref="K98:M99"/>
    <mergeCell ref="A98:B99"/>
    <mergeCell ref="C98:E99"/>
    <mergeCell ref="A105:B106"/>
    <mergeCell ref="C105:E106"/>
    <mergeCell ref="F105:F106"/>
    <mergeCell ref="G105:G106"/>
    <mergeCell ref="A101:A103"/>
    <mergeCell ref="A108:A110"/>
    <mergeCell ref="I108:I110"/>
    <mergeCell ref="B109:D110"/>
    <mergeCell ref="E109:G110"/>
    <mergeCell ref="J109:L110"/>
    <mergeCell ref="M109:O110"/>
    <mergeCell ref="N105:N106"/>
    <mergeCell ref="O105:O106"/>
    <mergeCell ref="N112:N113"/>
    <mergeCell ref="O112:O113"/>
    <mergeCell ref="I105:J106"/>
    <mergeCell ref="K105:M106"/>
    <mergeCell ref="I115:I117"/>
    <mergeCell ref="B116:D117"/>
    <mergeCell ref="E116:G117"/>
    <mergeCell ref="J116:L117"/>
    <mergeCell ref="M116:O117"/>
    <mergeCell ref="F112:F113"/>
    <mergeCell ref="G112:G113"/>
    <mergeCell ref="I112:J113"/>
    <mergeCell ref="K112:M113"/>
    <mergeCell ref="A112:B113"/>
    <mergeCell ref="C112:E113"/>
    <mergeCell ref="A119:B120"/>
    <mergeCell ref="C119:E120"/>
    <mergeCell ref="F119:F120"/>
    <mergeCell ref="G119:G120"/>
    <mergeCell ref="A115:A117"/>
    <mergeCell ref="A122:A124"/>
    <mergeCell ref="I122:I124"/>
    <mergeCell ref="B123:D124"/>
    <mergeCell ref="E123:G124"/>
    <mergeCell ref="J123:L124"/>
    <mergeCell ref="M123:O124"/>
    <mergeCell ref="F126:F127"/>
    <mergeCell ref="G126:G127"/>
    <mergeCell ref="I126:J127"/>
    <mergeCell ref="K126:M127"/>
    <mergeCell ref="N119:N120"/>
    <mergeCell ref="O119:O120"/>
    <mergeCell ref="N126:N127"/>
    <mergeCell ref="O126:O127"/>
    <mergeCell ref="I119:J120"/>
    <mergeCell ref="K119:M120"/>
    <mergeCell ref="A129:A131"/>
    <mergeCell ref="I129:I131"/>
    <mergeCell ref="B130:D131"/>
    <mergeCell ref="E130:G131"/>
    <mergeCell ref="J130:L131"/>
    <mergeCell ref="M130:O131"/>
    <mergeCell ref="A126:B127"/>
    <mergeCell ref="C126:E127"/>
    <mergeCell ref="B138:D139"/>
    <mergeCell ref="J138:L139"/>
    <mergeCell ref="A133:B134"/>
    <mergeCell ref="C133:E134"/>
    <mergeCell ref="F133:F134"/>
    <mergeCell ref="G133:G134"/>
    <mergeCell ref="I133:J134"/>
    <mergeCell ref="K133:M134"/>
    <mergeCell ref="M141:N142"/>
    <mergeCell ref="O141:O142"/>
    <mergeCell ref="N133:N134"/>
    <mergeCell ref="O133:O134"/>
    <mergeCell ref="A136:A139"/>
    <mergeCell ref="B136:D137"/>
    <mergeCell ref="E136:G137"/>
    <mergeCell ref="I136:I139"/>
    <mergeCell ref="J136:L137"/>
    <mergeCell ref="M136:O137"/>
    <mergeCell ref="A142:C146"/>
    <mergeCell ref="I142:K146"/>
    <mergeCell ref="D143:D144"/>
    <mergeCell ref="E143:F144"/>
    <mergeCell ref="G143:G144"/>
    <mergeCell ref="L143:L144"/>
    <mergeCell ref="D141:D142"/>
    <mergeCell ref="E141:F142"/>
    <mergeCell ref="G141:G142"/>
    <mergeCell ref="L141:L142"/>
    <mergeCell ref="M143:N144"/>
    <mergeCell ref="O143:O144"/>
    <mergeCell ref="D145:D146"/>
    <mergeCell ref="E145:F146"/>
    <mergeCell ref="G145:G146"/>
    <mergeCell ref="L145:L146"/>
    <mergeCell ref="M145:N146"/>
    <mergeCell ref="O145:O146"/>
    <mergeCell ref="A147:C152"/>
    <mergeCell ref="D147:D148"/>
    <mergeCell ref="E147:F148"/>
    <mergeCell ref="G147:G148"/>
    <mergeCell ref="I147:K152"/>
    <mergeCell ref="L147:L148"/>
    <mergeCell ref="D151:D152"/>
    <mergeCell ref="E151:F152"/>
    <mergeCell ref="G151:G152"/>
    <mergeCell ref="L151:L152"/>
    <mergeCell ref="M151:N152"/>
    <mergeCell ref="O151:O152"/>
    <mergeCell ref="M147:N148"/>
    <mergeCell ref="O147:O148"/>
    <mergeCell ref="D149:D150"/>
    <mergeCell ref="E149:F150"/>
    <mergeCell ref="G149:G150"/>
    <mergeCell ref="L149:L150"/>
    <mergeCell ref="M149:N150"/>
    <mergeCell ref="O149:O150"/>
  </mergeCells>
  <printOptions/>
  <pageMargins left="0.75" right="0.75" top="1" bottom="1" header="0.512" footer="0.512"/>
  <pageSetup horizontalDpi="204" verticalDpi="204" orientation="portrait" paperSize="9" scale="62" r:id="rId1"/>
  <rowBreaks count="1" manualBreakCount="1">
    <brk id="7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P154"/>
  <sheetViews>
    <sheetView zoomScalePageLayoutView="0" workbookViewId="0" topLeftCell="A1">
      <selection activeCell="A1" sqref="A1"/>
    </sheetView>
  </sheetViews>
  <sheetFormatPr defaultColWidth="9.21484375" defaultRowHeight="14.25" customHeight="1"/>
  <cols>
    <col min="1" max="1" width="3.21484375" style="318" customWidth="1"/>
    <col min="2" max="2" width="4.88671875" style="318" customWidth="1"/>
    <col min="3" max="3" width="1.66796875" style="318" customWidth="1"/>
    <col min="4" max="4" width="9.77734375" style="318" customWidth="1"/>
    <col min="5" max="5" width="8.77734375" style="318" customWidth="1"/>
    <col min="6" max="6" width="19.77734375" style="318" customWidth="1"/>
    <col min="7" max="7" width="4.3359375" style="318" customWidth="1"/>
    <col min="8" max="8" width="8.77734375" style="318" customWidth="1"/>
    <col min="9" max="9" width="3.21484375" style="318" customWidth="1"/>
    <col min="10" max="10" width="4.88671875" style="318" customWidth="1"/>
    <col min="11" max="11" width="1.66796875" style="318" customWidth="1"/>
    <col min="12" max="12" width="9.77734375" style="318" customWidth="1"/>
    <col min="13" max="13" width="8.77734375" style="318" customWidth="1"/>
    <col min="14" max="14" width="19.77734375" style="318" customWidth="1"/>
    <col min="15" max="15" width="4.6640625" style="318" customWidth="1"/>
    <col min="16" max="16" width="1.2265625" style="318" customWidth="1"/>
    <col min="17" max="17" width="9.21484375" style="318" bestFit="1" customWidth="1"/>
    <col min="18" max="16384" width="9.21484375" style="318" customWidth="1"/>
  </cols>
  <sheetData>
    <row r="1" ht="27" customHeight="1">
      <c r="A1" s="319" t="s">
        <v>316</v>
      </c>
    </row>
    <row r="2" spans="1:15" ht="15" customHeight="1">
      <c r="A2" s="320"/>
      <c r="O2" s="321" t="s">
        <v>288</v>
      </c>
    </row>
    <row r="3" spans="1:7" ht="9" customHeight="1">
      <c r="A3" s="322"/>
      <c r="B3" s="322"/>
      <c r="C3" s="322"/>
      <c r="D3" s="322"/>
      <c r="E3" s="322"/>
      <c r="F3" s="322"/>
      <c r="G3" s="322"/>
    </row>
    <row r="4" spans="1:15" ht="12.75" customHeight="1">
      <c r="A4" s="535" t="s">
        <v>176</v>
      </c>
      <c r="B4" s="323" t="s">
        <v>287</v>
      </c>
      <c r="C4" s="324"/>
      <c r="D4" s="324"/>
      <c r="E4" s="323"/>
      <c r="F4" s="324" t="s">
        <v>334</v>
      </c>
      <c r="G4" s="326"/>
      <c r="H4" s="322"/>
      <c r="I4" s="535" t="s">
        <v>176</v>
      </c>
      <c r="J4" s="327" t="s">
        <v>287</v>
      </c>
      <c r="K4" s="328"/>
      <c r="L4" s="328"/>
      <c r="M4" s="323"/>
      <c r="N4" s="324" t="s">
        <v>334</v>
      </c>
      <c r="O4" s="329"/>
    </row>
    <row r="5" spans="1:15" ht="15" customHeight="1">
      <c r="A5" s="536"/>
      <c r="B5" s="541" t="s">
        <v>117</v>
      </c>
      <c r="C5" s="542"/>
      <c r="D5" s="543"/>
      <c r="E5" s="476"/>
      <c r="F5" s="477"/>
      <c r="G5" s="482"/>
      <c r="H5" s="322"/>
      <c r="I5" s="536"/>
      <c r="J5" s="541" t="s">
        <v>117</v>
      </c>
      <c r="K5" s="542"/>
      <c r="L5" s="543"/>
      <c r="M5" s="484"/>
      <c r="N5" s="485"/>
      <c r="O5" s="486"/>
    </row>
    <row r="6" spans="1:15" ht="14.25" customHeight="1">
      <c r="A6" s="537"/>
      <c r="B6" s="544"/>
      <c r="C6" s="545"/>
      <c r="D6" s="546"/>
      <c r="E6" s="479"/>
      <c r="F6" s="480"/>
      <c r="G6" s="483"/>
      <c r="H6" s="322"/>
      <c r="I6" s="537"/>
      <c r="J6" s="544"/>
      <c r="K6" s="545"/>
      <c r="L6" s="546"/>
      <c r="M6" s="487"/>
      <c r="N6" s="488"/>
      <c r="O6" s="489"/>
    </row>
    <row r="7" spans="1:15" ht="12">
      <c r="A7" s="330" t="s">
        <v>318</v>
      </c>
      <c r="B7" s="331"/>
      <c r="C7" s="332" t="s">
        <v>319</v>
      </c>
      <c r="D7" s="331"/>
      <c r="E7" s="331"/>
      <c r="F7" s="333" t="s">
        <v>320</v>
      </c>
      <c r="G7" s="334" t="s">
        <v>113</v>
      </c>
      <c r="H7" s="322"/>
      <c r="I7" s="335" t="s">
        <v>318</v>
      </c>
      <c r="J7" s="336"/>
      <c r="K7" s="337" t="s">
        <v>319</v>
      </c>
      <c r="L7" s="336"/>
      <c r="M7" s="336"/>
      <c r="N7" s="333" t="s">
        <v>320</v>
      </c>
      <c r="O7" s="334" t="s">
        <v>113</v>
      </c>
    </row>
    <row r="8" spans="1:15" ht="14.25" customHeight="1">
      <c r="A8" s="490">
        <f>'出場種目票'!J44</f>
        <v>0</v>
      </c>
      <c r="B8" s="522"/>
      <c r="C8" s="525" t="e">
        <f>IF(A8="","",VLOOKUP(A8,'出場種目票'!$B$153:$K$202,2))</f>
        <v>#N/A</v>
      </c>
      <c r="D8" s="526" t="e">
        <f>IF(C8="","",VLOOKUP(C8,'出場種目票'!$B$103:$K$152,2))</f>
        <v>#N/A</v>
      </c>
      <c r="E8" s="522" t="e">
        <f>IF(D8="","",VLOOKUP(D8,'出場種目票'!$B$103:$K$152,2))</f>
        <v>#N/A</v>
      </c>
      <c r="F8" s="507" t="e">
        <f>'男申込一覧表'!$B$6&amp;"･"&amp;IF(A8="","",VLOOKUP(A8,'出場種目票'!$B$153:$K$202,4))</f>
        <v>#N/A</v>
      </c>
      <c r="G8" s="494" t="e">
        <f>IF(A8="","",VLOOKUP(A8,'出場種目票'!$B$153:$K$202,5))</f>
        <v>#N/A</v>
      </c>
      <c r="H8" s="338"/>
      <c r="I8" s="490">
        <f>'出場種目票'!J45</f>
        <v>0</v>
      </c>
      <c r="J8" s="522"/>
      <c r="K8" s="525" t="e">
        <f>IF(I8="","",VLOOKUP(I8,'出場種目票'!$B$153:$K$202,2))</f>
        <v>#N/A</v>
      </c>
      <c r="L8" s="526" t="e">
        <f>IF(K8="","",VLOOKUP(K8,'出場種目票'!$B$103:$K$152,2))</f>
        <v>#N/A</v>
      </c>
      <c r="M8" s="522" t="e">
        <f>IF(L8="","",VLOOKUP(L8,'出場種目票'!$B$103:$K$152,2))</f>
        <v>#N/A</v>
      </c>
      <c r="N8" s="507" t="e">
        <f>'男申込一覧表'!$B$6&amp;"･"&amp;IF(I8="","",VLOOKUP(I8,'出場種目票'!$B$153:$K$202,4))</f>
        <v>#N/A</v>
      </c>
      <c r="O8" s="494" t="e">
        <f>IF(I8="","",VLOOKUP(I8,'出場種目票'!$B$153:$K$202,5))</f>
        <v>#N/A</v>
      </c>
    </row>
    <row r="9" spans="1:15" ht="14.25" customHeight="1">
      <c r="A9" s="523"/>
      <c r="B9" s="524"/>
      <c r="C9" s="527">
        <f>IF(B9="","",VLOOKUP(B9,'出場種目票'!$B$103:$K$152,2))</f>
      </c>
      <c r="D9" s="528">
        <f>IF(C9="","",VLOOKUP(C9,'出場種目票'!$B$103:$K$152,2))</f>
      </c>
      <c r="E9" s="524">
        <f>IF(D9="","",VLOOKUP(D9,'出場種目票'!$B$103:$K$152,2))</f>
      </c>
      <c r="F9" s="508"/>
      <c r="G9" s="495">
        <f>IF(E9="","",VLOOKUP(E9,'出場種目票'!$B$103:$K$152,5))</f>
      </c>
      <c r="H9" s="338"/>
      <c r="I9" s="523"/>
      <c r="J9" s="524"/>
      <c r="K9" s="527">
        <f>IF(J9="","",VLOOKUP(J9,'出場種目票'!$B$103:$K$152,2))</f>
      </c>
      <c r="L9" s="528">
        <f>IF(K9="","",VLOOKUP(K9,'出場種目票'!$B$103:$K$152,2))</f>
      </c>
      <c r="M9" s="524">
        <f>IF(L9="","",VLOOKUP(L9,'出場種目票'!$B$103:$K$152,2))</f>
      </c>
      <c r="N9" s="508"/>
      <c r="O9" s="495">
        <f>IF(M9="","",VLOOKUP(M9,'出場種目票'!$B$103:$K$152,5))</f>
      </c>
    </row>
    <row r="10" spans="1:15" ht="14.25" customHeight="1">
      <c r="A10" s="338"/>
      <c r="B10" s="338"/>
      <c r="C10" s="338"/>
      <c r="D10" s="338"/>
      <c r="E10" s="338"/>
      <c r="F10" s="338"/>
      <c r="G10" s="338"/>
      <c r="H10" s="339"/>
      <c r="I10" s="340"/>
      <c r="J10" s="340"/>
      <c r="K10" s="340"/>
      <c r="L10" s="340"/>
      <c r="M10" s="340"/>
      <c r="N10" s="340"/>
      <c r="O10" s="340"/>
    </row>
    <row r="11" spans="1:15" ht="12.75" customHeight="1">
      <c r="A11" s="535" t="s">
        <v>176</v>
      </c>
      <c r="B11" s="341" t="s">
        <v>287</v>
      </c>
      <c r="C11" s="342"/>
      <c r="D11" s="342"/>
      <c r="E11" s="323"/>
      <c r="F11" s="324" t="s">
        <v>334</v>
      </c>
      <c r="G11" s="343"/>
      <c r="H11" s="338"/>
      <c r="I11" s="535" t="s">
        <v>176</v>
      </c>
      <c r="J11" s="344" t="s">
        <v>287</v>
      </c>
      <c r="K11" s="345"/>
      <c r="L11" s="345"/>
      <c r="M11" s="323"/>
      <c r="N11" s="324" t="s">
        <v>334</v>
      </c>
      <c r="O11" s="346"/>
    </row>
    <row r="12" spans="1:15" ht="15" customHeight="1">
      <c r="A12" s="536"/>
      <c r="B12" s="525" t="s">
        <v>233</v>
      </c>
      <c r="C12" s="526"/>
      <c r="D12" s="522"/>
      <c r="E12" s="446"/>
      <c r="F12" s="447"/>
      <c r="G12" s="401"/>
      <c r="H12" s="338"/>
      <c r="I12" s="536"/>
      <c r="J12" s="525" t="s">
        <v>233</v>
      </c>
      <c r="K12" s="526"/>
      <c r="L12" s="522"/>
      <c r="M12" s="466"/>
      <c r="N12" s="467"/>
      <c r="O12" s="471"/>
    </row>
    <row r="13" spans="1:15" ht="14.25" customHeight="1">
      <c r="A13" s="537"/>
      <c r="B13" s="538"/>
      <c r="C13" s="539"/>
      <c r="D13" s="540"/>
      <c r="E13" s="463"/>
      <c r="F13" s="464"/>
      <c r="G13" s="403"/>
      <c r="H13" s="338"/>
      <c r="I13" s="537"/>
      <c r="J13" s="538"/>
      <c r="K13" s="539"/>
      <c r="L13" s="540"/>
      <c r="M13" s="468"/>
      <c r="N13" s="469"/>
      <c r="O13" s="472"/>
    </row>
    <row r="14" spans="1:15" ht="12">
      <c r="A14" s="347" t="s">
        <v>318</v>
      </c>
      <c r="B14" s="348"/>
      <c r="C14" s="349" t="s">
        <v>319</v>
      </c>
      <c r="D14" s="348"/>
      <c r="E14" s="348"/>
      <c r="F14" s="350" t="s">
        <v>320</v>
      </c>
      <c r="G14" s="351" t="s">
        <v>113</v>
      </c>
      <c r="H14" s="338"/>
      <c r="I14" s="352" t="s">
        <v>318</v>
      </c>
      <c r="J14" s="353"/>
      <c r="K14" s="354" t="s">
        <v>319</v>
      </c>
      <c r="L14" s="353"/>
      <c r="M14" s="353"/>
      <c r="N14" s="350" t="s">
        <v>320</v>
      </c>
      <c r="O14" s="351" t="s">
        <v>113</v>
      </c>
    </row>
    <row r="15" spans="1:15" ht="14.25" customHeight="1">
      <c r="A15" s="490">
        <f>'出場種目票'!J46</f>
        <v>0</v>
      </c>
      <c r="B15" s="522"/>
      <c r="C15" s="525" t="e">
        <f>IF(A15="","",VLOOKUP(A15,'出場種目票'!$B$153:$K$202,2))</f>
        <v>#N/A</v>
      </c>
      <c r="D15" s="526" t="e">
        <f>IF(C15="","",VLOOKUP(C15,'出場種目票'!$B$103:$K$152,2))</f>
        <v>#N/A</v>
      </c>
      <c r="E15" s="522" t="e">
        <f>IF(D15="","",VLOOKUP(D15,'出場種目票'!$B$103:$K$152,2))</f>
        <v>#N/A</v>
      </c>
      <c r="F15" s="507" t="e">
        <f>'男申込一覧表'!$B$6&amp;"･"&amp;IF(A15="","",VLOOKUP(A15,'出場種目票'!$B$153:$K$202,4))</f>
        <v>#N/A</v>
      </c>
      <c r="G15" s="494" t="e">
        <f>IF(A15="","",VLOOKUP(A15,'出場種目票'!$B$153:$K$202,5))</f>
        <v>#N/A</v>
      </c>
      <c r="H15" s="338"/>
      <c r="I15" s="490">
        <f>'出場種目票'!J47</f>
        <v>0</v>
      </c>
      <c r="J15" s="522"/>
      <c r="K15" s="525" t="e">
        <f>IF(I15="","",VLOOKUP(I15,'出場種目票'!$B$153:$K$202,2))</f>
        <v>#N/A</v>
      </c>
      <c r="L15" s="526" t="e">
        <f>IF(K15="","",VLOOKUP(K15,'出場種目票'!$B$103:$K$152,2))</f>
        <v>#N/A</v>
      </c>
      <c r="M15" s="522" t="e">
        <f>IF(L15="","",VLOOKUP(L15,'出場種目票'!$B$103:$K$152,2))</f>
        <v>#N/A</v>
      </c>
      <c r="N15" s="507" t="e">
        <f>'男申込一覧表'!$B$6&amp;"･"&amp;IF(I15="","",VLOOKUP(I15,'出場種目票'!$B$153:$K$202,4))</f>
        <v>#N/A</v>
      </c>
      <c r="O15" s="494" t="e">
        <f>IF(I15="","",VLOOKUP(I15,'出場種目票'!$B$153:$K$202,5))</f>
        <v>#N/A</v>
      </c>
    </row>
    <row r="16" spans="1:15" ht="14.25" customHeight="1">
      <c r="A16" s="523"/>
      <c r="B16" s="524"/>
      <c r="C16" s="527">
        <f>IF(B16="","",VLOOKUP(B16,'出場種目票'!$B$103:$K$152,2))</f>
      </c>
      <c r="D16" s="528">
        <f>IF(C16="","",VLOOKUP(C16,'出場種目票'!$B$103:$K$152,2))</f>
      </c>
      <c r="E16" s="524">
        <f>IF(D16="","",VLOOKUP(D16,'出場種目票'!$B$103:$K$152,2))</f>
      </c>
      <c r="F16" s="508"/>
      <c r="G16" s="495">
        <f>IF(E16="","",VLOOKUP(E16,'出場種目票'!$B$103:$K$152,5))</f>
      </c>
      <c r="H16" s="338"/>
      <c r="I16" s="523"/>
      <c r="J16" s="524"/>
      <c r="K16" s="527">
        <f>IF(J16="","",VLOOKUP(J16,'出場種目票'!$B$103:$K$152,2))</f>
      </c>
      <c r="L16" s="528">
        <f>IF(K16="","",VLOOKUP(K16,'出場種目票'!$B$103:$K$152,2))</f>
      </c>
      <c r="M16" s="524">
        <f>IF(L16="","",VLOOKUP(L16,'出場種目票'!$B$103:$K$152,2))</f>
      </c>
      <c r="N16" s="508"/>
      <c r="O16" s="495">
        <f>IF(M16="","",VLOOKUP(M16,'出場種目票'!$B$103:$K$152,5))</f>
      </c>
    </row>
    <row r="17" spans="1:15" ht="14.25" customHeight="1">
      <c r="A17" s="338"/>
      <c r="B17" s="338"/>
      <c r="C17" s="338"/>
      <c r="D17" s="338"/>
      <c r="E17" s="338"/>
      <c r="F17" s="338"/>
      <c r="G17" s="338"/>
      <c r="H17" s="339"/>
      <c r="I17" s="340"/>
      <c r="J17" s="340"/>
      <c r="K17" s="340"/>
      <c r="L17" s="340"/>
      <c r="M17" s="340"/>
      <c r="N17" s="340"/>
      <c r="O17" s="340"/>
    </row>
    <row r="18" spans="1:15" ht="12.75" customHeight="1">
      <c r="A18" s="535" t="s">
        <v>176</v>
      </c>
      <c r="B18" s="341" t="s">
        <v>287</v>
      </c>
      <c r="C18" s="342"/>
      <c r="D18" s="342"/>
      <c r="E18" s="323"/>
      <c r="F18" s="324" t="s">
        <v>334</v>
      </c>
      <c r="G18" s="343"/>
      <c r="H18" s="338"/>
      <c r="I18" s="535" t="s">
        <v>176</v>
      </c>
      <c r="J18" s="344" t="s">
        <v>287</v>
      </c>
      <c r="K18" s="345"/>
      <c r="L18" s="345"/>
      <c r="M18" s="323"/>
      <c r="N18" s="324" t="s">
        <v>334</v>
      </c>
      <c r="O18" s="346"/>
    </row>
    <row r="19" spans="1:15" ht="15" customHeight="1">
      <c r="A19" s="536"/>
      <c r="B19" s="525" t="s">
        <v>141</v>
      </c>
      <c r="C19" s="526"/>
      <c r="D19" s="522"/>
      <c r="E19" s="446"/>
      <c r="F19" s="447"/>
      <c r="G19" s="401"/>
      <c r="H19" s="338"/>
      <c r="I19" s="536"/>
      <c r="J19" s="525" t="s">
        <v>141</v>
      </c>
      <c r="K19" s="526"/>
      <c r="L19" s="522"/>
      <c r="M19" s="466"/>
      <c r="N19" s="467"/>
      <c r="O19" s="471"/>
    </row>
    <row r="20" spans="1:15" ht="14.25" customHeight="1">
      <c r="A20" s="537"/>
      <c r="B20" s="538"/>
      <c r="C20" s="539"/>
      <c r="D20" s="540"/>
      <c r="E20" s="463"/>
      <c r="F20" s="464"/>
      <c r="G20" s="403"/>
      <c r="H20" s="338"/>
      <c r="I20" s="537"/>
      <c r="J20" s="538"/>
      <c r="K20" s="539"/>
      <c r="L20" s="540"/>
      <c r="M20" s="468"/>
      <c r="N20" s="469"/>
      <c r="O20" s="472"/>
    </row>
    <row r="21" spans="1:15" ht="12">
      <c r="A21" s="347" t="s">
        <v>318</v>
      </c>
      <c r="B21" s="348"/>
      <c r="C21" s="349" t="s">
        <v>319</v>
      </c>
      <c r="D21" s="348"/>
      <c r="E21" s="348"/>
      <c r="F21" s="350" t="s">
        <v>320</v>
      </c>
      <c r="G21" s="351" t="s">
        <v>113</v>
      </c>
      <c r="H21" s="338"/>
      <c r="I21" s="352" t="s">
        <v>318</v>
      </c>
      <c r="J21" s="353"/>
      <c r="K21" s="354" t="s">
        <v>319</v>
      </c>
      <c r="L21" s="353"/>
      <c r="M21" s="353"/>
      <c r="N21" s="350" t="s">
        <v>320</v>
      </c>
      <c r="O21" s="351" t="s">
        <v>113</v>
      </c>
    </row>
    <row r="22" spans="1:15" ht="14.25" customHeight="1">
      <c r="A22" s="490">
        <f>'出場種目票'!J48</f>
        <v>0</v>
      </c>
      <c r="B22" s="522"/>
      <c r="C22" s="525" t="e">
        <f>IF(A22="","",VLOOKUP(A22,'出場種目票'!$B$153:$K$202,2))</f>
        <v>#N/A</v>
      </c>
      <c r="D22" s="526" t="e">
        <f>IF(C22="","",VLOOKUP(C22,'出場種目票'!$B$103:$K$152,2))</f>
        <v>#N/A</v>
      </c>
      <c r="E22" s="522" t="e">
        <f>IF(D22="","",VLOOKUP(D22,'出場種目票'!$B$103:$K$152,2))</f>
        <v>#N/A</v>
      </c>
      <c r="F22" s="507" t="e">
        <f>'男申込一覧表'!$B$6&amp;"･"&amp;IF(A22="","",VLOOKUP(A22,'出場種目票'!$B$153:$K$202,4))</f>
        <v>#N/A</v>
      </c>
      <c r="G22" s="494" t="e">
        <f>IF(A22="","",VLOOKUP(A22,'出場種目票'!$B$153:$K$202,5))</f>
        <v>#N/A</v>
      </c>
      <c r="H22" s="338"/>
      <c r="I22" s="490">
        <f>'出場種目票'!J49</f>
        <v>0</v>
      </c>
      <c r="J22" s="522"/>
      <c r="K22" s="525" t="e">
        <f>IF(I22="","",VLOOKUP(I22,'出場種目票'!$B$153:$K$202,2))</f>
        <v>#N/A</v>
      </c>
      <c r="L22" s="526" t="e">
        <f>IF(K22="","",VLOOKUP(K22,'出場種目票'!$B$103:$K$152,2))</f>
        <v>#N/A</v>
      </c>
      <c r="M22" s="522" t="e">
        <f>IF(L22="","",VLOOKUP(L22,'出場種目票'!$B$103:$K$152,2))</f>
        <v>#N/A</v>
      </c>
      <c r="N22" s="507" t="e">
        <f>'男申込一覧表'!$B$6&amp;"･"&amp;IF(I22="","",VLOOKUP(I22,'出場種目票'!$B$153:$K$202,4))</f>
        <v>#N/A</v>
      </c>
      <c r="O22" s="494" t="e">
        <f>IF(I22="","",VLOOKUP(I22,'出場種目票'!$B$153:$K$202,5))</f>
        <v>#N/A</v>
      </c>
    </row>
    <row r="23" spans="1:15" ht="14.25" customHeight="1">
      <c r="A23" s="523"/>
      <c r="B23" s="524"/>
      <c r="C23" s="527">
        <f>IF(B23="","",VLOOKUP(B23,'出場種目票'!$B$103:$K$152,2))</f>
      </c>
      <c r="D23" s="528">
        <f>IF(C23="","",VLOOKUP(C23,'出場種目票'!$B$103:$K$152,2))</f>
      </c>
      <c r="E23" s="524">
        <f>IF(D23="","",VLOOKUP(D23,'出場種目票'!$B$103:$K$152,2))</f>
      </c>
      <c r="F23" s="508"/>
      <c r="G23" s="495">
        <f>IF(E23="","",VLOOKUP(E23,'出場種目票'!$B$103:$K$152,5))</f>
      </c>
      <c r="H23" s="338"/>
      <c r="I23" s="523"/>
      <c r="J23" s="524"/>
      <c r="K23" s="527">
        <f>IF(J23="","",VLOOKUP(J23,'出場種目票'!$B$103:$K$152,2))</f>
      </c>
      <c r="L23" s="528">
        <f>IF(K23="","",VLOOKUP(K23,'出場種目票'!$B$103:$K$152,2))</f>
      </c>
      <c r="M23" s="524">
        <f>IF(L23="","",VLOOKUP(L23,'出場種目票'!$B$103:$K$152,2))</f>
      </c>
      <c r="N23" s="508"/>
      <c r="O23" s="495">
        <f>IF(M23="","",VLOOKUP(M23,'出場種目票'!$B$103:$K$152,5))</f>
      </c>
    </row>
    <row r="24" spans="1:15" ht="14.25" customHeight="1">
      <c r="A24" s="338"/>
      <c r="B24" s="338"/>
      <c r="C24" s="338"/>
      <c r="D24" s="338"/>
      <c r="E24" s="338"/>
      <c r="F24" s="338"/>
      <c r="G24" s="338"/>
      <c r="H24" s="339"/>
      <c r="I24" s="340"/>
      <c r="J24" s="340"/>
      <c r="K24" s="340"/>
      <c r="L24" s="340"/>
      <c r="M24" s="340"/>
      <c r="N24" s="340"/>
      <c r="O24" s="340"/>
    </row>
    <row r="25" spans="1:15" ht="12.75" customHeight="1">
      <c r="A25" s="535" t="s">
        <v>176</v>
      </c>
      <c r="B25" s="341" t="s">
        <v>287</v>
      </c>
      <c r="C25" s="342"/>
      <c r="D25" s="342"/>
      <c r="E25" s="323"/>
      <c r="F25" s="324" t="s">
        <v>334</v>
      </c>
      <c r="G25" s="343"/>
      <c r="H25" s="338"/>
      <c r="I25" s="535" t="s">
        <v>176</v>
      </c>
      <c r="J25" s="344" t="s">
        <v>287</v>
      </c>
      <c r="K25" s="345"/>
      <c r="L25" s="345"/>
      <c r="M25" s="323"/>
      <c r="N25" s="324" t="s">
        <v>334</v>
      </c>
      <c r="O25" s="346"/>
    </row>
    <row r="26" spans="1:15" ht="15" customHeight="1">
      <c r="A26" s="536"/>
      <c r="B26" s="525" t="s">
        <v>87</v>
      </c>
      <c r="C26" s="526"/>
      <c r="D26" s="522"/>
      <c r="E26" s="446"/>
      <c r="F26" s="447"/>
      <c r="G26" s="401"/>
      <c r="H26" s="338"/>
      <c r="I26" s="536"/>
      <c r="J26" s="525" t="s">
        <v>87</v>
      </c>
      <c r="K26" s="526"/>
      <c r="L26" s="522"/>
      <c r="M26" s="466"/>
      <c r="N26" s="467"/>
      <c r="O26" s="471"/>
    </row>
    <row r="27" spans="1:15" ht="14.25" customHeight="1">
      <c r="A27" s="537"/>
      <c r="B27" s="538"/>
      <c r="C27" s="539"/>
      <c r="D27" s="540"/>
      <c r="E27" s="463"/>
      <c r="F27" s="464"/>
      <c r="G27" s="403"/>
      <c r="H27" s="338"/>
      <c r="I27" s="537"/>
      <c r="J27" s="538"/>
      <c r="K27" s="539"/>
      <c r="L27" s="540"/>
      <c r="M27" s="468"/>
      <c r="N27" s="469"/>
      <c r="O27" s="472"/>
    </row>
    <row r="28" spans="1:15" ht="12">
      <c r="A28" s="347" t="s">
        <v>318</v>
      </c>
      <c r="B28" s="348"/>
      <c r="C28" s="349" t="s">
        <v>319</v>
      </c>
      <c r="D28" s="348"/>
      <c r="E28" s="348"/>
      <c r="F28" s="350" t="s">
        <v>320</v>
      </c>
      <c r="G28" s="351" t="s">
        <v>113</v>
      </c>
      <c r="H28" s="338"/>
      <c r="I28" s="352" t="s">
        <v>318</v>
      </c>
      <c r="J28" s="353"/>
      <c r="K28" s="354" t="s">
        <v>319</v>
      </c>
      <c r="L28" s="353"/>
      <c r="M28" s="353"/>
      <c r="N28" s="350" t="s">
        <v>320</v>
      </c>
      <c r="O28" s="351" t="s">
        <v>113</v>
      </c>
    </row>
    <row r="29" spans="1:15" ht="14.25" customHeight="1">
      <c r="A29" s="490">
        <f>'出場種目票'!J50</f>
        <v>0</v>
      </c>
      <c r="B29" s="522"/>
      <c r="C29" s="525" t="e">
        <f>IF(A29="","",VLOOKUP(A29,'出場種目票'!$B$153:$K$202,2))</f>
        <v>#N/A</v>
      </c>
      <c r="D29" s="526" t="e">
        <f>IF(C29="","",VLOOKUP(C29,'出場種目票'!$B$103:$K$152,2))</f>
        <v>#N/A</v>
      </c>
      <c r="E29" s="522" t="e">
        <f>IF(D29="","",VLOOKUP(D29,'出場種目票'!$B$103:$K$152,2))</f>
        <v>#N/A</v>
      </c>
      <c r="F29" s="507" t="e">
        <f>'男申込一覧表'!$B$6&amp;"･"&amp;IF(A29="","",VLOOKUP(A29,'出場種目票'!$B$153:$K$202,4))</f>
        <v>#N/A</v>
      </c>
      <c r="G29" s="494" t="e">
        <f>IF(A29="","",VLOOKUP(A29,'出場種目票'!$B$153:$K$202,5))</f>
        <v>#N/A</v>
      </c>
      <c r="H29" s="338"/>
      <c r="I29" s="490">
        <f>'出場種目票'!J51</f>
        <v>0</v>
      </c>
      <c r="J29" s="522"/>
      <c r="K29" s="525" t="e">
        <f>IF(I29="","",VLOOKUP(I29,'出場種目票'!$B$153:$K$202,2))</f>
        <v>#N/A</v>
      </c>
      <c r="L29" s="526" t="e">
        <f>IF(K29="","",VLOOKUP(K29,'出場種目票'!$B$103:$K$152,2))</f>
        <v>#N/A</v>
      </c>
      <c r="M29" s="522" t="e">
        <f>IF(L29="","",VLOOKUP(L29,'出場種目票'!$B$103:$K$152,2))</f>
        <v>#N/A</v>
      </c>
      <c r="N29" s="507" t="e">
        <f>'男申込一覧表'!$B$6&amp;"･"&amp;IF(I29="","",VLOOKUP(I29,'出場種目票'!$B$153:$K$202,4))</f>
        <v>#N/A</v>
      </c>
      <c r="O29" s="494" t="e">
        <f>IF(I29="","",VLOOKUP(I29,'出場種目票'!$B$153:$K$202,5))</f>
        <v>#N/A</v>
      </c>
    </row>
    <row r="30" spans="1:15" ht="14.25" customHeight="1">
      <c r="A30" s="523"/>
      <c r="B30" s="524"/>
      <c r="C30" s="527">
        <f>IF(B30="","",VLOOKUP(B30,'出場種目票'!$B$103:$K$152,2))</f>
      </c>
      <c r="D30" s="528">
        <f>IF(C30="","",VLOOKUP(C30,'出場種目票'!$B$103:$K$152,2))</f>
      </c>
      <c r="E30" s="524">
        <f>IF(D30="","",VLOOKUP(D30,'出場種目票'!$B$103:$K$152,2))</f>
      </c>
      <c r="F30" s="508"/>
      <c r="G30" s="495">
        <f>IF(E30="","",VLOOKUP(E30,'出場種目票'!$B$103:$K$152,5))</f>
      </c>
      <c r="H30" s="338"/>
      <c r="I30" s="523"/>
      <c r="J30" s="524"/>
      <c r="K30" s="527">
        <f>IF(J30="","",VLOOKUP(J30,'出場種目票'!$B$103:$K$152,2))</f>
      </c>
      <c r="L30" s="528">
        <f>IF(K30="","",VLOOKUP(K30,'出場種目票'!$B$103:$K$152,2))</f>
      </c>
      <c r="M30" s="524">
        <f>IF(L30="","",VLOOKUP(L30,'出場種目票'!$B$103:$K$152,2))</f>
      </c>
      <c r="N30" s="508"/>
      <c r="O30" s="495">
        <f>IF(M30="","",VLOOKUP(M30,'出場種目票'!$B$103:$K$152,5))</f>
      </c>
    </row>
    <row r="31" spans="1:15" ht="14.25" customHeight="1">
      <c r="A31" s="338"/>
      <c r="B31" s="338"/>
      <c r="C31" s="338"/>
      <c r="D31" s="338"/>
      <c r="E31" s="338"/>
      <c r="F31" s="338"/>
      <c r="G31" s="338"/>
      <c r="H31" s="339"/>
      <c r="I31" s="340"/>
      <c r="J31" s="340"/>
      <c r="K31" s="340"/>
      <c r="L31" s="340"/>
      <c r="M31" s="340"/>
      <c r="N31" s="340"/>
      <c r="O31" s="340"/>
    </row>
    <row r="32" spans="1:15" ht="12.75" customHeight="1">
      <c r="A32" s="535" t="s">
        <v>176</v>
      </c>
      <c r="B32" s="341" t="s">
        <v>287</v>
      </c>
      <c r="C32" s="342"/>
      <c r="D32" s="342"/>
      <c r="E32" s="323"/>
      <c r="F32" s="324" t="s">
        <v>334</v>
      </c>
      <c r="G32" s="343"/>
      <c r="H32" s="338"/>
      <c r="I32" s="535" t="s">
        <v>176</v>
      </c>
      <c r="J32" s="344" t="s">
        <v>287</v>
      </c>
      <c r="K32" s="345"/>
      <c r="L32" s="345"/>
      <c r="M32" s="323"/>
      <c r="N32" s="324" t="s">
        <v>334</v>
      </c>
      <c r="O32" s="346"/>
    </row>
    <row r="33" spans="1:15" ht="15" customHeight="1">
      <c r="A33" s="536"/>
      <c r="B33" s="525" t="s">
        <v>313</v>
      </c>
      <c r="C33" s="526"/>
      <c r="D33" s="522"/>
      <c r="E33" s="446"/>
      <c r="F33" s="447"/>
      <c r="G33" s="401"/>
      <c r="H33" s="338"/>
      <c r="I33" s="536"/>
      <c r="J33" s="525" t="s">
        <v>313</v>
      </c>
      <c r="K33" s="526"/>
      <c r="L33" s="522"/>
      <c r="M33" s="466"/>
      <c r="N33" s="467"/>
      <c r="O33" s="471"/>
    </row>
    <row r="34" spans="1:15" ht="14.25" customHeight="1">
      <c r="A34" s="537"/>
      <c r="B34" s="538"/>
      <c r="C34" s="539"/>
      <c r="D34" s="540"/>
      <c r="E34" s="463"/>
      <c r="F34" s="464"/>
      <c r="G34" s="403"/>
      <c r="H34" s="338"/>
      <c r="I34" s="537"/>
      <c r="J34" s="538"/>
      <c r="K34" s="539"/>
      <c r="L34" s="540"/>
      <c r="M34" s="468"/>
      <c r="N34" s="469"/>
      <c r="O34" s="472"/>
    </row>
    <row r="35" spans="1:15" ht="12">
      <c r="A35" s="347" t="s">
        <v>318</v>
      </c>
      <c r="B35" s="348"/>
      <c r="C35" s="349" t="s">
        <v>319</v>
      </c>
      <c r="D35" s="348"/>
      <c r="E35" s="348"/>
      <c r="F35" s="350" t="s">
        <v>320</v>
      </c>
      <c r="G35" s="351" t="s">
        <v>113</v>
      </c>
      <c r="H35" s="338"/>
      <c r="I35" s="352" t="s">
        <v>318</v>
      </c>
      <c r="J35" s="353"/>
      <c r="K35" s="354" t="s">
        <v>319</v>
      </c>
      <c r="L35" s="353"/>
      <c r="M35" s="353"/>
      <c r="N35" s="350" t="s">
        <v>320</v>
      </c>
      <c r="O35" s="351" t="s">
        <v>113</v>
      </c>
    </row>
    <row r="36" spans="1:15" ht="14.25" customHeight="1">
      <c r="A36" s="490">
        <f>'出場種目票'!J52</f>
        <v>0</v>
      </c>
      <c r="B36" s="522"/>
      <c r="C36" s="525" t="e">
        <f>IF(A36="","",VLOOKUP(A36,'出場種目票'!$B$153:$K$202,2))</f>
        <v>#N/A</v>
      </c>
      <c r="D36" s="526" t="e">
        <f>IF(C36="","",VLOOKUP(C36,'出場種目票'!$B$103:$K$152,2))</f>
        <v>#N/A</v>
      </c>
      <c r="E36" s="522" t="e">
        <f>IF(D36="","",VLOOKUP(D36,'出場種目票'!$B$103:$K$152,2))</f>
        <v>#N/A</v>
      </c>
      <c r="F36" s="507" t="e">
        <f>'男申込一覧表'!$B$6&amp;"･"&amp;IF(A36="","",VLOOKUP(A36,'出場種目票'!$B$153:$K$202,4))</f>
        <v>#N/A</v>
      </c>
      <c r="G36" s="494" t="e">
        <f>IF(A36="","",VLOOKUP(A36,'出場種目票'!$B$153:$K$202,5))</f>
        <v>#N/A</v>
      </c>
      <c r="H36" s="338"/>
      <c r="I36" s="490">
        <f>'出場種目票'!J53</f>
        <v>0</v>
      </c>
      <c r="J36" s="522"/>
      <c r="K36" s="525" t="e">
        <f>IF(I36="","",VLOOKUP(I36,'出場種目票'!$B$153:$K$202,2))</f>
        <v>#N/A</v>
      </c>
      <c r="L36" s="526" t="e">
        <f>IF(K36="","",VLOOKUP(K36,'出場種目票'!$B$103:$K$152,2))</f>
        <v>#N/A</v>
      </c>
      <c r="M36" s="522" t="e">
        <f>IF(L36="","",VLOOKUP(L36,'出場種目票'!$B$103:$K$152,2))</f>
        <v>#N/A</v>
      </c>
      <c r="N36" s="507" t="e">
        <f>'男申込一覧表'!$B$6&amp;"･"&amp;IF(I36="","",VLOOKUP(I36,'出場種目票'!$B$153:$K$202,4))</f>
        <v>#N/A</v>
      </c>
      <c r="O36" s="494" t="e">
        <f>IF(I36="","",VLOOKUP(I36,'出場種目票'!$B$153:$K$202,5))</f>
        <v>#N/A</v>
      </c>
    </row>
    <row r="37" spans="1:15" ht="14.25" customHeight="1">
      <c r="A37" s="523"/>
      <c r="B37" s="524"/>
      <c r="C37" s="527">
        <f>IF(B37="","",VLOOKUP(B37,'出場種目票'!$B$103:$K$152,2))</f>
      </c>
      <c r="D37" s="528">
        <f>IF(C37="","",VLOOKUP(C37,'出場種目票'!$B$103:$K$152,2))</f>
      </c>
      <c r="E37" s="524">
        <f>IF(D37="","",VLOOKUP(D37,'出場種目票'!$B$103:$K$152,2))</f>
      </c>
      <c r="F37" s="508"/>
      <c r="G37" s="495">
        <f>IF(E37="","",VLOOKUP(E37,'出場種目票'!$B$103:$K$152,5))</f>
      </c>
      <c r="H37" s="338"/>
      <c r="I37" s="523"/>
      <c r="J37" s="524"/>
      <c r="K37" s="527">
        <f>IF(J37="","",VLOOKUP(J37,'出場種目票'!$B$103:$K$152,2))</f>
      </c>
      <c r="L37" s="528">
        <f>IF(K37="","",VLOOKUP(K37,'出場種目票'!$B$103:$K$152,2))</f>
      </c>
      <c r="M37" s="524">
        <f>IF(L37="","",VLOOKUP(L37,'出場種目票'!$B$103:$K$152,2))</f>
      </c>
      <c r="N37" s="508"/>
      <c r="O37" s="495">
        <f>IF(M37="","",VLOOKUP(M37,'出場種目票'!$B$103:$K$152,5))</f>
      </c>
    </row>
    <row r="38" spans="1:15" ht="14.25" customHeight="1">
      <c r="A38" s="338"/>
      <c r="B38" s="338"/>
      <c r="C38" s="338"/>
      <c r="D38" s="338"/>
      <c r="E38" s="338"/>
      <c r="F38" s="338"/>
      <c r="G38" s="338"/>
      <c r="H38" s="339"/>
      <c r="I38" s="340"/>
      <c r="J38" s="340"/>
      <c r="K38" s="340"/>
      <c r="L38" s="340"/>
      <c r="M38" s="340"/>
      <c r="N38" s="340"/>
      <c r="O38" s="340"/>
    </row>
    <row r="39" spans="1:15" ht="12.75" customHeight="1">
      <c r="A39" s="535" t="s">
        <v>176</v>
      </c>
      <c r="B39" s="341" t="s">
        <v>287</v>
      </c>
      <c r="C39" s="342"/>
      <c r="D39" s="342"/>
      <c r="E39" s="323"/>
      <c r="F39" s="324" t="s">
        <v>334</v>
      </c>
      <c r="G39" s="343"/>
      <c r="H39" s="338"/>
      <c r="I39" s="535" t="s">
        <v>176</v>
      </c>
      <c r="J39" s="344" t="s">
        <v>287</v>
      </c>
      <c r="K39" s="345"/>
      <c r="L39" s="345"/>
      <c r="M39" s="323"/>
      <c r="N39" s="324" t="s">
        <v>334</v>
      </c>
      <c r="O39" s="346"/>
    </row>
    <row r="40" spans="1:15" ht="15" customHeight="1">
      <c r="A40" s="536"/>
      <c r="B40" s="525" t="s">
        <v>323</v>
      </c>
      <c r="C40" s="526"/>
      <c r="D40" s="522"/>
      <c r="E40" s="446"/>
      <c r="F40" s="447"/>
      <c r="G40" s="401"/>
      <c r="H40" s="338"/>
      <c r="I40" s="536"/>
      <c r="J40" s="525" t="s">
        <v>323</v>
      </c>
      <c r="K40" s="526"/>
      <c r="L40" s="522"/>
      <c r="M40" s="466"/>
      <c r="N40" s="467"/>
      <c r="O40" s="471"/>
    </row>
    <row r="41" spans="1:15" ht="14.25" customHeight="1">
      <c r="A41" s="537"/>
      <c r="B41" s="538"/>
      <c r="C41" s="539"/>
      <c r="D41" s="540"/>
      <c r="E41" s="463"/>
      <c r="F41" s="464"/>
      <c r="G41" s="403"/>
      <c r="H41" s="338"/>
      <c r="I41" s="537"/>
      <c r="J41" s="538"/>
      <c r="K41" s="539"/>
      <c r="L41" s="540"/>
      <c r="M41" s="468"/>
      <c r="N41" s="469"/>
      <c r="O41" s="472"/>
    </row>
    <row r="42" spans="1:15" ht="12">
      <c r="A42" s="347" t="s">
        <v>318</v>
      </c>
      <c r="B42" s="348"/>
      <c r="C42" s="349" t="s">
        <v>319</v>
      </c>
      <c r="D42" s="348"/>
      <c r="E42" s="348"/>
      <c r="F42" s="350" t="s">
        <v>320</v>
      </c>
      <c r="G42" s="351" t="s">
        <v>113</v>
      </c>
      <c r="H42" s="338"/>
      <c r="I42" s="352" t="s">
        <v>318</v>
      </c>
      <c r="J42" s="353"/>
      <c r="K42" s="354" t="s">
        <v>319</v>
      </c>
      <c r="L42" s="353"/>
      <c r="M42" s="353"/>
      <c r="N42" s="350" t="s">
        <v>320</v>
      </c>
      <c r="O42" s="351" t="s">
        <v>113</v>
      </c>
    </row>
    <row r="43" spans="1:15" ht="14.25" customHeight="1">
      <c r="A43" s="490">
        <f>'出場種目票'!J54</f>
        <v>0</v>
      </c>
      <c r="B43" s="522"/>
      <c r="C43" s="525" t="e">
        <f>IF(A43="","",VLOOKUP(A43,'出場種目票'!$B$153:$K$202,2))</f>
        <v>#N/A</v>
      </c>
      <c r="D43" s="526" t="e">
        <f>IF(C43="","",VLOOKUP(C43,'出場種目票'!$B$103:$K$152,2))</f>
        <v>#N/A</v>
      </c>
      <c r="E43" s="522" t="e">
        <f>IF(D43="","",VLOOKUP(D43,'出場種目票'!$B$103:$K$152,2))</f>
        <v>#N/A</v>
      </c>
      <c r="F43" s="507" t="e">
        <f>'男申込一覧表'!$B$6&amp;"･"&amp;IF(A43="","",VLOOKUP(A43,'出場種目票'!$B$153:$K$202,4))</f>
        <v>#N/A</v>
      </c>
      <c r="G43" s="494" t="e">
        <f>IF(A43="","",VLOOKUP(A43,'出場種目票'!$B$153:$K$202,5))</f>
        <v>#N/A</v>
      </c>
      <c r="H43" s="338"/>
      <c r="I43" s="490">
        <f>'出場種目票'!J55</f>
        <v>0</v>
      </c>
      <c r="J43" s="522"/>
      <c r="K43" s="525" t="e">
        <f>IF(I43="","",VLOOKUP(I43,'出場種目票'!$B$153:$K$202,2))</f>
        <v>#N/A</v>
      </c>
      <c r="L43" s="526" t="e">
        <f>IF(K43="","",VLOOKUP(K43,'出場種目票'!$B$103:$K$152,2))</f>
        <v>#N/A</v>
      </c>
      <c r="M43" s="522" t="e">
        <f>IF(L43="","",VLOOKUP(L43,'出場種目票'!$B$103:$K$152,2))</f>
        <v>#N/A</v>
      </c>
      <c r="N43" s="507" t="e">
        <f>'男申込一覧表'!$B$6&amp;"･"&amp;IF(I43="","",VLOOKUP(I43,'出場種目票'!$B$153:$K$202,4))</f>
        <v>#N/A</v>
      </c>
      <c r="O43" s="494" t="e">
        <f>IF(I43="","",VLOOKUP(I43,'出場種目票'!$B$153:$K$202,5))</f>
        <v>#N/A</v>
      </c>
    </row>
    <row r="44" spans="1:15" ht="14.25" customHeight="1">
      <c r="A44" s="523"/>
      <c r="B44" s="524"/>
      <c r="C44" s="527">
        <f>IF(B44="","",VLOOKUP(B44,'出場種目票'!$B$103:$K$152,2))</f>
      </c>
      <c r="D44" s="528">
        <f>IF(C44="","",VLOOKUP(C44,'出場種目票'!$B$103:$K$152,2))</f>
      </c>
      <c r="E44" s="524">
        <f>IF(D44="","",VLOOKUP(D44,'出場種目票'!$B$103:$K$152,2))</f>
      </c>
      <c r="F44" s="508"/>
      <c r="G44" s="495">
        <f>IF(E44="","",VLOOKUP(E44,'出場種目票'!$B$103:$K$152,5))</f>
      </c>
      <c r="H44" s="338"/>
      <c r="I44" s="523"/>
      <c r="J44" s="524"/>
      <c r="K44" s="527">
        <f>IF(J44="","",VLOOKUP(J44,'出場種目票'!$B$103:$K$152,2))</f>
      </c>
      <c r="L44" s="528">
        <f>IF(K44="","",VLOOKUP(K44,'出場種目票'!$B$103:$K$152,2))</f>
      </c>
      <c r="M44" s="524">
        <f>IF(L44="","",VLOOKUP(L44,'出場種目票'!$B$103:$K$152,2))</f>
      </c>
      <c r="N44" s="508"/>
      <c r="O44" s="495">
        <f>IF(M44="","",VLOOKUP(M44,'出場種目票'!$B$103:$K$152,5))</f>
      </c>
    </row>
    <row r="45" spans="1:15" ht="14.25" customHeight="1">
      <c r="A45" s="378"/>
      <c r="B45" s="378"/>
      <c r="C45" s="378"/>
      <c r="D45" s="378"/>
      <c r="E45" s="378"/>
      <c r="F45" s="378"/>
      <c r="G45" s="378"/>
      <c r="H45" s="338"/>
      <c r="I45" s="378"/>
      <c r="J45" s="378"/>
      <c r="K45" s="378"/>
      <c r="L45" s="378"/>
      <c r="M45" s="378"/>
      <c r="N45" s="378"/>
      <c r="O45" s="378"/>
    </row>
    <row r="46" spans="1:15" ht="12.75" customHeight="1">
      <c r="A46" s="535" t="s">
        <v>176</v>
      </c>
      <c r="B46" s="341" t="s">
        <v>287</v>
      </c>
      <c r="C46" s="342"/>
      <c r="D46" s="342"/>
      <c r="E46" s="323"/>
      <c r="F46" s="324" t="s">
        <v>334</v>
      </c>
      <c r="G46" s="343"/>
      <c r="H46" s="338"/>
      <c r="I46" s="535" t="s">
        <v>176</v>
      </c>
      <c r="J46" s="344" t="s">
        <v>287</v>
      </c>
      <c r="K46" s="345"/>
      <c r="L46" s="345"/>
      <c r="M46" s="323"/>
      <c r="N46" s="324" t="s">
        <v>334</v>
      </c>
      <c r="O46" s="346"/>
    </row>
    <row r="47" spans="1:15" ht="15" customHeight="1">
      <c r="A47" s="536"/>
      <c r="B47" s="525" t="s">
        <v>331</v>
      </c>
      <c r="C47" s="526"/>
      <c r="D47" s="522"/>
      <c r="E47" s="446"/>
      <c r="F47" s="447"/>
      <c r="G47" s="401"/>
      <c r="H47" s="338"/>
      <c r="I47" s="536"/>
      <c r="J47" s="525" t="s">
        <v>331</v>
      </c>
      <c r="K47" s="526"/>
      <c r="L47" s="522"/>
      <c r="M47" s="466"/>
      <c r="N47" s="467"/>
      <c r="O47" s="471"/>
    </row>
    <row r="48" spans="1:15" ht="14.25" customHeight="1">
      <c r="A48" s="537"/>
      <c r="B48" s="538"/>
      <c r="C48" s="539"/>
      <c r="D48" s="540"/>
      <c r="E48" s="463"/>
      <c r="F48" s="464"/>
      <c r="G48" s="403"/>
      <c r="H48" s="338"/>
      <c r="I48" s="537"/>
      <c r="J48" s="538"/>
      <c r="K48" s="539"/>
      <c r="L48" s="540"/>
      <c r="M48" s="468"/>
      <c r="N48" s="469"/>
      <c r="O48" s="472"/>
    </row>
    <row r="49" spans="1:15" ht="12">
      <c r="A49" s="347" t="s">
        <v>318</v>
      </c>
      <c r="B49" s="348"/>
      <c r="C49" s="349" t="s">
        <v>319</v>
      </c>
      <c r="D49" s="348"/>
      <c r="E49" s="348"/>
      <c r="F49" s="350" t="s">
        <v>320</v>
      </c>
      <c r="G49" s="351" t="s">
        <v>113</v>
      </c>
      <c r="H49" s="338"/>
      <c r="I49" s="352" t="s">
        <v>318</v>
      </c>
      <c r="J49" s="353"/>
      <c r="K49" s="354" t="s">
        <v>319</v>
      </c>
      <c r="L49" s="353"/>
      <c r="M49" s="353"/>
      <c r="N49" s="350" t="s">
        <v>320</v>
      </c>
      <c r="O49" s="351" t="s">
        <v>113</v>
      </c>
    </row>
    <row r="50" spans="1:15" ht="14.25" customHeight="1">
      <c r="A50" s="490">
        <f>'出場種目票'!J70</f>
        <v>0</v>
      </c>
      <c r="B50" s="522"/>
      <c r="C50" s="525" t="e">
        <f>IF(A50="","",VLOOKUP(A50,'出場種目票'!$B$153:$K$202,2))</f>
        <v>#N/A</v>
      </c>
      <c r="D50" s="526" t="e">
        <f>IF(C50="","",VLOOKUP(C50,'出場種目票'!$B$103:$K$152,2))</f>
        <v>#N/A</v>
      </c>
      <c r="E50" s="522" t="e">
        <f>IF(D50="","",VLOOKUP(D50,'出場種目票'!$B$103:$K$152,2))</f>
        <v>#N/A</v>
      </c>
      <c r="F50" s="507" t="e">
        <f>'男申込一覧表'!$B$6&amp;"･"&amp;IF(A50="","",VLOOKUP(A50,'出場種目票'!$B$153:$K$202,4))</f>
        <v>#N/A</v>
      </c>
      <c r="G50" s="494" t="e">
        <f>IF(A50="","",VLOOKUP(A50,'出場種目票'!$B$153:$K$202,5))</f>
        <v>#N/A</v>
      </c>
      <c r="H50" s="338"/>
      <c r="I50" s="490">
        <f>'出場種目票'!J71</f>
        <v>0</v>
      </c>
      <c r="J50" s="522"/>
      <c r="K50" s="525" t="e">
        <f>IF(I50="","",VLOOKUP(I50,'出場種目票'!$B$153:$K$202,2))</f>
        <v>#N/A</v>
      </c>
      <c r="L50" s="526" t="e">
        <f>IF(K50="","",VLOOKUP(K50,'出場種目票'!$B$103:$K$152,2))</f>
        <v>#N/A</v>
      </c>
      <c r="M50" s="522" t="e">
        <f>IF(L50="","",VLOOKUP(L50,'出場種目票'!$B$103:$K$152,2))</f>
        <v>#N/A</v>
      </c>
      <c r="N50" s="507" t="e">
        <f>'男申込一覧表'!$B$6&amp;"･"&amp;IF(I50="","",VLOOKUP(I50,'出場種目票'!$B$153:$K$202,4))</f>
        <v>#N/A</v>
      </c>
      <c r="O50" s="494" t="e">
        <f>IF(I50="","",VLOOKUP(I50,'出場種目票'!$B$153:$K$202,5))</f>
        <v>#N/A</v>
      </c>
    </row>
    <row r="51" spans="1:15" ht="14.25" customHeight="1">
      <c r="A51" s="523"/>
      <c r="B51" s="524"/>
      <c r="C51" s="527">
        <f>IF(B51="","",VLOOKUP(B51,'出場種目票'!$B$103:$K$152,2))</f>
      </c>
      <c r="D51" s="528">
        <f>IF(C51="","",VLOOKUP(C51,'出場種目票'!$B$103:$K$152,2))</f>
      </c>
      <c r="E51" s="524">
        <f>IF(D51="","",VLOOKUP(D51,'出場種目票'!$B$103:$K$152,2))</f>
      </c>
      <c r="F51" s="508"/>
      <c r="G51" s="495">
        <f>IF(E51="","",VLOOKUP(E51,'出場種目票'!$B$103:$K$152,5))</f>
      </c>
      <c r="H51" s="338"/>
      <c r="I51" s="523"/>
      <c r="J51" s="524"/>
      <c r="K51" s="527">
        <f>IF(J51="","",VLOOKUP(J51,'出場種目票'!$B$103:$K$152,2))</f>
      </c>
      <c r="L51" s="528">
        <f>IF(K51="","",VLOOKUP(K51,'出場種目票'!$B$103:$K$152,2))</f>
      </c>
      <c r="M51" s="524">
        <f>IF(L51="","",VLOOKUP(L51,'出場種目票'!$B$103:$K$152,2))</f>
      </c>
      <c r="N51" s="508"/>
      <c r="O51" s="495">
        <f>IF(M51="","",VLOOKUP(M51,'出場種目票'!$B$103:$K$152,5))</f>
      </c>
    </row>
    <row r="52" spans="1:15" ht="14.25" customHeight="1">
      <c r="A52" s="338"/>
      <c r="B52" s="338"/>
      <c r="C52" s="338"/>
      <c r="D52" s="338"/>
      <c r="E52" s="338"/>
      <c r="F52" s="338"/>
      <c r="G52" s="338"/>
      <c r="H52" s="339"/>
      <c r="I52" s="340"/>
      <c r="J52" s="340"/>
      <c r="K52" s="340"/>
      <c r="L52" s="340"/>
      <c r="M52" s="340"/>
      <c r="N52" s="340"/>
      <c r="O52" s="340"/>
    </row>
    <row r="53" spans="1:15" ht="12.75" customHeight="1">
      <c r="A53" s="535" t="s">
        <v>176</v>
      </c>
      <c r="B53" s="341" t="s">
        <v>287</v>
      </c>
      <c r="C53" s="342"/>
      <c r="D53" s="342"/>
      <c r="E53" s="323"/>
      <c r="F53" s="324" t="s">
        <v>334</v>
      </c>
      <c r="G53" s="343"/>
      <c r="H53" s="338"/>
      <c r="I53" s="535" t="s">
        <v>176</v>
      </c>
      <c r="J53" s="344" t="s">
        <v>287</v>
      </c>
      <c r="K53" s="345"/>
      <c r="L53" s="345"/>
      <c r="M53" s="323"/>
      <c r="N53" s="324" t="s">
        <v>334</v>
      </c>
      <c r="O53" s="346"/>
    </row>
    <row r="54" spans="1:15" ht="15" customHeight="1">
      <c r="A54" s="536"/>
      <c r="B54" s="525" t="s">
        <v>306</v>
      </c>
      <c r="C54" s="526"/>
      <c r="D54" s="522"/>
      <c r="E54" s="446"/>
      <c r="F54" s="447"/>
      <c r="G54" s="401"/>
      <c r="H54" s="338"/>
      <c r="I54" s="536"/>
      <c r="J54" s="525" t="s">
        <v>306</v>
      </c>
      <c r="K54" s="526"/>
      <c r="L54" s="522"/>
      <c r="M54" s="466"/>
      <c r="N54" s="467"/>
      <c r="O54" s="471"/>
    </row>
    <row r="55" spans="1:15" ht="14.25" customHeight="1">
      <c r="A55" s="537"/>
      <c r="B55" s="538"/>
      <c r="C55" s="539"/>
      <c r="D55" s="540"/>
      <c r="E55" s="463"/>
      <c r="F55" s="464"/>
      <c r="G55" s="403"/>
      <c r="H55" s="338"/>
      <c r="I55" s="537"/>
      <c r="J55" s="538"/>
      <c r="K55" s="539"/>
      <c r="L55" s="540"/>
      <c r="M55" s="468"/>
      <c r="N55" s="469"/>
      <c r="O55" s="472"/>
    </row>
    <row r="56" spans="1:15" ht="12">
      <c r="A56" s="347" t="s">
        <v>318</v>
      </c>
      <c r="B56" s="348"/>
      <c r="C56" s="349" t="s">
        <v>319</v>
      </c>
      <c r="D56" s="348"/>
      <c r="E56" s="348"/>
      <c r="F56" s="350" t="s">
        <v>320</v>
      </c>
      <c r="G56" s="351" t="s">
        <v>113</v>
      </c>
      <c r="H56" s="338"/>
      <c r="I56" s="352" t="s">
        <v>318</v>
      </c>
      <c r="J56" s="353"/>
      <c r="K56" s="354" t="s">
        <v>319</v>
      </c>
      <c r="L56" s="353"/>
      <c r="M56" s="353"/>
      <c r="N56" s="350" t="s">
        <v>320</v>
      </c>
      <c r="O56" s="351" t="s">
        <v>113</v>
      </c>
    </row>
    <row r="57" spans="1:15" ht="14.25" customHeight="1">
      <c r="A57" s="490">
        <f>'出場種目票'!J72</f>
        <v>0</v>
      </c>
      <c r="B57" s="522"/>
      <c r="C57" s="525" t="e">
        <f>IF(A57="","",VLOOKUP(A57,'出場種目票'!$B$153:$K$202,2))</f>
        <v>#N/A</v>
      </c>
      <c r="D57" s="526" t="e">
        <f>IF(C57="","",VLOOKUP(C57,'出場種目票'!$B$103:$K$152,2))</f>
        <v>#N/A</v>
      </c>
      <c r="E57" s="522" t="e">
        <f>IF(D57="","",VLOOKUP(D57,'出場種目票'!$B$103:$K$152,2))</f>
        <v>#N/A</v>
      </c>
      <c r="F57" s="507" t="e">
        <f>'男申込一覧表'!$B$6&amp;"･"&amp;IF(A57="","",VLOOKUP(A57,'出場種目票'!$B$153:$K$202,4))</f>
        <v>#N/A</v>
      </c>
      <c r="G57" s="494" t="e">
        <f>IF(A57="","",VLOOKUP(A57,'出場種目票'!$B$153:$K$202,5))</f>
        <v>#N/A</v>
      </c>
      <c r="H57" s="338"/>
      <c r="I57" s="490">
        <f>'出場種目票'!J73</f>
        <v>0</v>
      </c>
      <c r="J57" s="522"/>
      <c r="K57" s="525" t="e">
        <f>IF(I57="","",VLOOKUP(I57,'出場種目票'!$B$153:$K$202,2))</f>
        <v>#N/A</v>
      </c>
      <c r="L57" s="526" t="e">
        <f>IF(K57="","",VLOOKUP(K57,'出場種目票'!$B$103:$K$152,2))</f>
        <v>#N/A</v>
      </c>
      <c r="M57" s="522" t="e">
        <f>IF(L57="","",VLOOKUP(L57,'出場種目票'!$B$103:$K$152,2))</f>
        <v>#N/A</v>
      </c>
      <c r="N57" s="507" t="e">
        <f>'男申込一覧表'!$B$6&amp;"･"&amp;IF(I57="","",VLOOKUP(I57,'出場種目票'!$B$153:$K$202,4))</f>
        <v>#N/A</v>
      </c>
      <c r="O57" s="494" t="e">
        <f>IF(I57="","",VLOOKUP(I57,'出場種目票'!$B$153:$K$202,5))</f>
        <v>#N/A</v>
      </c>
    </row>
    <row r="58" spans="1:15" ht="14.25" customHeight="1">
      <c r="A58" s="523"/>
      <c r="B58" s="524"/>
      <c r="C58" s="527">
        <f>IF(B58="","",VLOOKUP(B58,'出場種目票'!$B$103:$K$152,2))</f>
      </c>
      <c r="D58" s="528">
        <f>IF(C58="","",VLOOKUP(C58,'出場種目票'!$B$103:$K$152,2))</f>
      </c>
      <c r="E58" s="524">
        <f>IF(D58="","",VLOOKUP(D58,'出場種目票'!$B$103:$K$152,2))</f>
      </c>
      <c r="F58" s="508"/>
      <c r="G58" s="495">
        <f>IF(E58="","",VLOOKUP(E58,'出場種目票'!$B$103:$K$152,5))</f>
      </c>
      <c r="H58" s="338"/>
      <c r="I58" s="523"/>
      <c r="J58" s="524"/>
      <c r="K58" s="527">
        <f>IF(J58="","",VLOOKUP(J58,'出場種目票'!$B$103:$K$152,2))</f>
      </c>
      <c r="L58" s="528">
        <f>IF(K58="","",VLOOKUP(K58,'出場種目票'!$B$103:$K$152,2))</f>
      </c>
      <c r="M58" s="524">
        <f>IF(L58="","",VLOOKUP(L58,'出場種目票'!$B$103:$K$152,2))</f>
      </c>
      <c r="N58" s="508"/>
      <c r="O58" s="495">
        <f>IF(M58="","",VLOOKUP(M58,'出場種目票'!$B$103:$K$152,5))</f>
      </c>
    </row>
    <row r="59" spans="1:15" ht="15" customHeight="1">
      <c r="A59" s="378"/>
      <c r="B59" s="378"/>
      <c r="C59" s="378"/>
      <c r="D59" s="378"/>
      <c r="E59" s="378"/>
      <c r="F59" s="378"/>
      <c r="G59" s="378"/>
      <c r="H59" s="338"/>
      <c r="I59" s="378"/>
      <c r="J59" s="378"/>
      <c r="K59" s="378"/>
      <c r="L59" s="378"/>
      <c r="M59" s="378"/>
      <c r="N59" s="378"/>
      <c r="O59" s="378"/>
    </row>
    <row r="60" spans="1:16" ht="12" customHeight="1">
      <c r="A60" s="509" t="s">
        <v>83</v>
      </c>
      <c r="B60" s="428" t="s">
        <v>324</v>
      </c>
      <c r="C60" s="512"/>
      <c r="D60" s="513"/>
      <c r="E60" s="434" t="s">
        <v>334</v>
      </c>
      <c r="F60" s="517"/>
      <c r="G60" s="518"/>
      <c r="H60" s="338"/>
      <c r="I60" s="509" t="s">
        <v>83</v>
      </c>
      <c r="J60" s="428" t="s">
        <v>324</v>
      </c>
      <c r="K60" s="512"/>
      <c r="L60" s="513"/>
      <c r="M60" s="434" t="s">
        <v>334</v>
      </c>
      <c r="N60" s="517"/>
      <c r="O60" s="518"/>
      <c r="P60" s="322"/>
    </row>
    <row r="61" spans="1:16" ht="12.75" customHeight="1">
      <c r="A61" s="510"/>
      <c r="B61" s="514"/>
      <c r="C61" s="515"/>
      <c r="D61" s="516"/>
      <c r="E61" s="519"/>
      <c r="F61" s="520"/>
      <c r="G61" s="521"/>
      <c r="H61" s="338"/>
      <c r="I61" s="510"/>
      <c r="J61" s="514"/>
      <c r="K61" s="515"/>
      <c r="L61" s="516"/>
      <c r="M61" s="519"/>
      <c r="N61" s="520"/>
      <c r="O61" s="521"/>
      <c r="P61" s="322"/>
    </row>
    <row r="62" spans="1:16" ht="12" customHeight="1">
      <c r="A62" s="510"/>
      <c r="B62" s="529" t="s">
        <v>325</v>
      </c>
      <c r="C62" s="530"/>
      <c r="D62" s="531"/>
      <c r="E62" s="357"/>
      <c r="F62" s="348"/>
      <c r="G62" s="358"/>
      <c r="H62" s="338"/>
      <c r="I62" s="510"/>
      <c r="J62" s="529" t="s">
        <v>126</v>
      </c>
      <c r="K62" s="530"/>
      <c r="L62" s="531"/>
      <c r="M62" s="359"/>
      <c r="N62" s="353"/>
      <c r="O62" s="360"/>
      <c r="P62" s="322"/>
    </row>
    <row r="63" spans="1:16" ht="14.25" customHeight="1">
      <c r="A63" s="511"/>
      <c r="B63" s="532"/>
      <c r="C63" s="533"/>
      <c r="D63" s="534"/>
      <c r="E63" s="361"/>
      <c r="F63" s="338"/>
      <c r="G63" s="362"/>
      <c r="H63" s="338"/>
      <c r="I63" s="511"/>
      <c r="J63" s="532"/>
      <c r="K63" s="533"/>
      <c r="L63" s="534"/>
      <c r="M63" s="363"/>
      <c r="N63" s="340"/>
      <c r="O63" s="364"/>
      <c r="P63" s="322"/>
    </row>
    <row r="64" spans="1:16" ht="12">
      <c r="A64" s="365" t="s">
        <v>326</v>
      </c>
      <c r="B64" s="366"/>
      <c r="C64" s="367"/>
      <c r="D64" s="368" t="s">
        <v>327</v>
      </c>
      <c r="E64" s="369" t="s">
        <v>328</v>
      </c>
      <c r="F64" s="343"/>
      <c r="G64" s="351" t="s">
        <v>113</v>
      </c>
      <c r="H64" s="338"/>
      <c r="I64" s="365" t="s">
        <v>326</v>
      </c>
      <c r="J64" s="366"/>
      <c r="K64" s="367"/>
      <c r="L64" s="368" t="s">
        <v>327</v>
      </c>
      <c r="M64" s="369" t="s">
        <v>328</v>
      </c>
      <c r="N64" s="343"/>
      <c r="O64" s="351" t="s">
        <v>113</v>
      </c>
      <c r="P64" s="322"/>
    </row>
    <row r="65" spans="1:16" ht="14.25" customHeight="1">
      <c r="A65" s="370" t="s">
        <v>329</v>
      </c>
      <c r="B65" s="371"/>
      <c r="C65" s="372"/>
      <c r="D65" s="496">
        <f>'出場種目票'!J57</f>
        <v>0</v>
      </c>
      <c r="E65" s="490" t="e">
        <f>IF(D65="","",VLOOKUP(D65,'出場種目票'!$B$153:$K$202,2))</f>
        <v>#N/A</v>
      </c>
      <c r="F65" s="491"/>
      <c r="G65" s="494" t="e">
        <f>IF(D65="","",VLOOKUP(D65,'出場種目票'!$B$153:$K$202,5))</f>
        <v>#N/A</v>
      </c>
      <c r="H65" s="338"/>
      <c r="I65" s="370" t="s">
        <v>329</v>
      </c>
      <c r="J65" s="371"/>
      <c r="K65" s="372"/>
      <c r="L65" s="496">
        <f>'出場種目票'!J64</f>
        <v>0</v>
      </c>
      <c r="M65" s="490" t="e">
        <f>IF(L65="","",VLOOKUP(L65,'出場種目票'!$B$153:$K$202,2))</f>
        <v>#N/A</v>
      </c>
      <c r="N65" s="491"/>
      <c r="O65" s="494" t="e">
        <f>IF(L65="","",VLOOKUP(L65,'出場種目票'!$B$153:$K$202,5))</f>
        <v>#N/A</v>
      </c>
      <c r="P65" s="322"/>
    </row>
    <row r="66" spans="1:16" ht="14.25" customHeight="1">
      <c r="A66" s="417" t="e">
        <f>IF(D65="","",VLOOKUP(D65,'出場種目票'!$B$153:$K$202,4))</f>
        <v>#N/A</v>
      </c>
      <c r="B66" s="499"/>
      <c r="C66" s="500"/>
      <c r="D66" s="497"/>
      <c r="E66" s="492"/>
      <c r="F66" s="493"/>
      <c r="G66" s="498"/>
      <c r="H66" s="338"/>
      <c r="I66" s="417" t="e">
        <f>IF(L65="","",VLOOKUP(L65,'出場種目票'!$B$153:$K$202,4))</f>
        <v>#N/A</v>
      </c>
      <c r="J66" s="499"/>
      <c r="K66" s="500"/>
      <c r="L66" s="497"/>
      <c r="M66" s="492"/>
      <c r="N66" s="493"/>
      <c r="O66" s="495"/>
      <c r="P66" s="322"/>
    </row>
    <row r="67" spans="1:16" ht="14.25" customHeight="1">
      <c r="A67" s="501"/>
      <c r="B67" s="502"/>
      <c r="C67" s="503"/>
      <c r="D67" s="496">
        <f>'出場種目票'!J58</f>
        <v>0</v>
      </c>
      <c r="E67" s="490" t="e">
        <f>IF(D67="","",VLOOKUP(D67,'出場種目票'!$B$153:$K$202,2))</f>
        <v>#N/A</v>
      </c>
      <c r="F67" s="491"/>
      <c r="G67" s="494" t="e">
        <f>IF(D67="","",VLOOKUP(D67,'出場種目票'!$B$153:$K$202,5))</f>
        <v>#N/A</v>
      </c>
      <c r="H67" s="338"/>
      <c r="I67" s="501"/>
      <c r="J67" s="502"/>
      <c r="K67" s="503"/>
      <c r="L67" s="496">
        <f>'出場種目票'!J65</f>
        <v>0</v>
      </c>
      <c r="M67" s="490" t="e">
        <f>IF(L67="","",VLOOKUP(L67,'出場種目票'!$B$153:$K$202,2))</f>
        <v>#N/A</v>
      </c>
      <c r="N67" s="491"/>
      <c r="O67" s="494" t="e">
        <f>IF(L67="","",VLOOKUP(L67,'出場種目票'!$B$153:$K$202,5))</f>
        <v>#N/A</v>
      </c>
      <c r="P67" s="322"/>
    </row>
    <row r="68" spans="1:16" ht="14.25" customHeight="1">
      <c r="A68" s="501"/>
      <c r="B68" s="502"/>
      <c r="C68" s="503"/>
      <c r="D68" s="497"/>
      <c r="E68" s="492"/>
      <c r="F68" s="493"/>
      <c r="G68" s="498"/>
      <c r="H68" s="338"/>
      <c r="I68" s="501"/>
      <c r="J68" s="502"/>
      <c r="K68" s="503"/>
      <c r="L68" s="497"/>
      <c r="M68" s="492"/>
      <c r="N68" s="493"/>
      <c r="O68" s="495"/>
      <c r="P68" s="322"/>
    </row>
    <row r="69" spans="1:16" ht="14.25" customHeight="1">
      <c r="A69" s="501"/>
      <c r="B69" s="502"/>
      <c r="C69" s="503"/>
      <c r="D69" s="496">
        <f>'出場種目票'!J59</f>
        <v>0</v>
      </c>
      <c r="E69" s="490" t="e">
        <f>IF(D69="","",VLOOKUP(D69,'出場種目票'!$B$153:$K$202,2))</f>
        <v>#N/A</v>
      </c>
      <c r="F69" s="491"/>
      <c r="G69" s="494" t="e">
        <f>IF(D69="","",VLOOKUP(D69,'出場種目票'!$B$153:$K$202,5))</f>
        <v>#N/A</v>
      </c>
      <c r="H69" s="338"/>
      <c r="I69" s="501"/>
      <c r="J69" s="502"/>
      <c r="K69" s="503"/>
      <c r="L69" s="496">
        <f>'出場種目票'!J66</f>
        <v>0</v>
      </c>
      <c r="M69" s="490" t="e">
        <f>IF(L69="","",VLOOKUP(L69,'出場種目票'!$B$153:$K$202,2))</f>
        <v>#N/A</v>
      </c>
      <c r="N69" s="491"/>
      <c r="O69" s="494" t="e">
        <f>IF(L69="","",VLOOKUP(L69,'出場種目票'!$B$153:$K$202,5))</f>
        <v>#N/A</v>
      </c>
      <c r="P69" s="322"/>
    </row>
    <row r="70" spans="1:16" ht="14.25" customHeight="1">
      <c r="A70" s="504"/>
      <c r="B70" s="505"/>
      <c r="C70" s="506"/>
      <c r="D70" s="497"/>
      <c r="E70" s="492"/>
      <c r="F70" s="493"/>
      <c r="G70" s="498"/>
      <c r="H70" s="338"/>
      <c r="I70" s="504"/>
      <c r="J70" s="505"/>
      <c r="K70" s="506"/>
      <c r="L70" s="497"/>
      <c r="M70" s="492"/>
      <c r="N70" s="493"/>
      <c r="O70" s="495"/>
      <c r="P70" s="322"/>
    </row>
    <row r="71" spans="1:16" ht="14.25" customHeight="1">
      <c r="A71" s="408">
        <f>'基礎データ'!E22</f>
        <v>0</v>
      </c>
      <c r="B71" s="409"/>
      <c r="C71" s="410"/>
      <c r="D71" s="496">
        <f>'出場種目票'!J60</f>
        <v>0</v>
      </c>
      <c r="E71" s="490" t="e">
        <f>IF(D71="","",VLOOKUP(D71,'出場種目票'!$B$153:$K$202,2))</f>
        <v>#N/A</v>
      </c>
      <c r="F71" s="491"/>
      <c r="G71" s="494" t="e">
        <f>IF(D71="","",VLOOKUP(D71,'出場種目票'!$B$153:$K$202,5))</f>
        <v>#N/A</v>
      </c>
      <c r="H71" s="338"/>
      <c r="I71" s="408">
        <f>'基礎データ'!E22</f>
        <v>0</v>
      </c>
      <c r="J71" s="409"/>
      <c r="K71" s="410"/>
      <c r="L71" s="496">
        <f>'出場種目票'!J67</f>
        <v>0</v>
      </c>
      <c r="M71" s="490" t="e">
        <f>IF(L71="","",VLOOKUP(L71,'出場種目票'!$B$153:$K$202,2))</f>
        <v>#N/A</v>
      </c>
      <c r="N71" s="491"/>
      <c r="O71" s="494" t="e">
        <f>IF(L71="","",VLOOKUP(L71,'出場種目票'!$B$153:$K$202,5))</f>
        <v>#N/A</v>
      </c>
      <c r="P71" s="322"/>
    </row>
    <row r="72" spans="1:16" ht="14.25" customHeight="1">
      <c r="A72" s="411"/>
      <c r="B72" s="412"/>
      <c r="C72" s="413"/>
      <c r="D72" s="497"/>
      <c r="E72" s="492"/>
      <c r="F72" s="493"/>
      <c r="G72" s="495">
        <f>IF(E72="","",VLOOKUP(E72,'出場種目票'!$B$103:$K$152,5))</f>
      </c>
      <c r="H72" s="338"/>
      <c r="I72" s="411"/>
      <c r="J72" s="412"/>
      <c r="K72" s="413"/>
      <c r="L72" s="497"/>
      <c r="M72" s="492"/>
      <c r="N72" s="493"/>
      <c r="O72" s="495">
        <f>IF(M72="","",VLOOKUP(M72,'出場種目票'!$B$103:$K$152,5))</f>
      </c>
      <c r="P72" s="322"/>
    </row>
    <row r="73" spans="1:16" ht="14.25" customHeight="1">
      <c r="A73" s="411"/>
      <c r="B73" s="412"/>
      <c r="C73" s="413"/>
      <c r="D73" s="496">
        <f>'出場種目票'!J61</f>
        <v>0</v>
      </c>
      <c r="E73" s="490" t="e">
        <f>IF(D73="","",VLOOKUP(D73,'出場種目票'!$B$153:$K$202,2))</f>
        <v>#N/A</v>
      </c>
      <c r="F73" s="491"/>
      <c r="G73" s="494" t="e">
        <f>IF(D73="","",VLOOKUP(D73,'出場種目票'!$B$153:$K$202,5))</f>
        <v>#N/A</v>
      </c>
      <c r="H73" s="338"/>
      <c r="I73" s="411"/>
      <c r="J73" s="412"/>
      <c r="K73" s="413"/>
      <c r="L73" s="496">
        <f>'出場種目票'!J68</f>
        <v>0</v>
      </c>
      <c r="M73" s="490" t="e">
        <f>IF(L73="","",VLOOKUP(L73,'出場種目票'!$B$153:$K$202,2))</f>
        <v>#N/A</v>
      </c>
      <c r="N73" s="491"/>
      <c r="O73" s="494" t="e">
        <f>IF(L73="","",VLOOKUP(L73,'出場種目票'!$B$153:$K$202,5))</f>
        <v>#N/A</v>
      </c>
      <c r="P73" s="322"/>
    </row>
    <row r="74" spans="1:16" ht="14.25" customHeight="1">
      <c r="A74" s="411"/>
      <c r="B74" s="412"/>
      <c r="C74" s="413"/>
      <c r="D74" s="497"/>
      <c r="E74" s="492"/>
      <c r="F74" s="493"/>
      <c r="G74" s="495">
        <f>IF(E74="","",VLOOKUP(E74,'出場種目票'!$B$103:$K$152,5))</f>
      </c>
      <c r="H74" s="338"/>
      <c r="I74" s="411"/>
      <c r="J74" s="412"/>
      <c r="K74" s="413"/>
      <c r="L74" s="497"/>
      <c r="M74" s="492"/>
      <c r="N74" s="493"/>
      <c r="O74" s="495">
        <f>IF(M74="","",VLOOKUP(M74,'出場種目票'!$B$103:$K$152,5))</f>
      </c>
      <c r="P74" s="322"/>
    </row>
    <row r="75" spans="1:16" ht="14.25" customHeight="1">
      <c r="A75" s="411"/>
      <c r="B75" s="412"/>
      <c r="C75" s="413"/>
      <c r="D75" s="496">
        <f>'出場種目票'!J62</f>
        <v>0</v>
      </c>
      <c r="E75" s="490" t="e">
        <f>IF(D75="","",VLOOKUP(D75,'出場種目票'!$B$153:$K$202,2))</f>
        <v>#N/A</v>
      </c>
      <c r="F75" s="491"/>
      <c r="G75" s="494" t="e">
        <f>IF(D75="","",VLOOKUP(D75,'出場種目票'!$B$153:$K$202,5))</f>
        <v>#N/A</v>
      </c>
      <c r="H75" s="338"/>
      <c r="I75" s="411"/>
      <c r="J75" s="412"/>
      <c r="K75" s="413"/>
      <c r="L75" s="496">
        <f>'出場種目票'!J69</f>
        <v>0</v>
      </c>
      <c r="M75" s="490" t="e">
        <f>IF(L75="","",VLOOKUP(L75,'出場種目票'!$B$153:$K$202,2))</f>
        <v>#N/A</v>
      </c>
      <c r="N75" s="491"/>
      <c r="O75" s="494" t="e">
        <f>IF(L75="","",VLOOKUP(L75,'出場種目票'!$B$153:$K$202,5))</f>
        <v>#N/A</v>
      </c>
      <c r="P75" s="322"/>
    </row>
    <row r="76" spans="1:16" ht="14.25" customHeight="1">
      <c r="A76" s="414"/>
      <c r="B76" s="415"/>
      <c r="C76" s="416"/>
      <c r="D76" s="497"/>
      <c r="E76" s="492"/>
      <c r="F76" s="493"/>
      <c r="G76" s="495">
        <f>IF(E76="","",VLOOKUP(E76,'出場種目票'!$B$103:$K$152,5))</f>
      </c>
      <c r="H76" s="338"/>
      <c r="I76" s="414"/>
      <c r="J76" s="415"/>
      <c r="K76" s="416"/>
      <c r="L76" s="497"/>
      <c r="M76" s="492"/>
      <c r="N76" s="493"/>
      <c r="O76" s="495">
        <f>IF(M76="","",VLOOKUP(M76,'出場種目票'!$B$103:$K$152,5))</f>
      </c>
      <c r="P76" s="322"/>
    </row>
    <row r="77" spans="1:16" ht="12" customHeight="1">
      <c r="A77" s="373"/>
      <c r="B77" s="373"/>
      <c r="C77" s="373"/>
      <c r="D77" s="378"/>
      <c r="E77" s="378"/>
      <c r="F77" s="378"/>
      <c r="G77" s="378"/>
      <c r="H77" s="338"/>
      <c r="I77" s="373"/>
      <c r="J77" s="373"/>
      <c r="K77" s="373"/>
      <c r="L77" s="378"/>
      <c r="M77" s="378"/>
      <c r="N77" s="378"/>
      <c r="O77" s="378"/>
      <c r="P77" s="322"/>
    </row>
    <row r="78" spans="1:16" ht="15" customHeight="1">
      <c r="A78" s="374"/>
      <c r="B78" s="375"/>
      <c r="C78" s="374"/>
      <c r="D78" s="355"/>
      <c r="E78" s="355"/>
      <c r="F78" s="355"/>
      <c r="G78" s="355"/>
      <c r="H78" s="338"/>
      <c r="I78" s="376"/>
      <c r="J78" s="376"/>
      <c r="K78" s="376"/>
      <c r="L78" s="356"/>
      <c r="M78" s="356"/>
      <c r="N78" s="356"/>
      <c r="O78" s="377" t="s">
        <v>330</v>
      </c>
      <c r="P78" s="322"/>
    </row>
    <row r="79" spans="1:15" ht="9" customHeight="1">
      <c r="A79" s="338"/>
      <c r="B79" s="338"/>
      <c r="C79" s="338"/>
      <c r="D79" s="338"/>
      <c r="E79" s="338"/>
      <c r="F79" s="338"/>
      <c r="G79" s="338"/>
      <c r="H79" s="339"/>
      <c r="I79" s="340"/>
      <c r="J79" s="340"/>
      <c r="K79" s="340"/>
      <c r="L79" s="340"/>
      <c r="M79" s="340"/>
      <c r="N79" s="340"/>
      <c r="O79" s="340"/>
    </row>
    <row r="80" spans="1:15" ht="12.75" customHeight="1">
      <c r="A80" s="535" t="s">
        <v>176</v>
      </c>
      <c r="B80" s="341" t="s">
        <v>287</v>
      </c>
      <c r="C80" s="342"/>
      <c r="D80" s="342"/>
      <c r="E80" s="323"/>
      <c r="F80" s="324" t="s">
        <v>334</v>
      </c>
      <c r="G80" s="343"/>
      <c r="H80" s="338"/>
      <c r="I80" s="535" t="s">
        <v>176</v>
      </c>
      <c r="J80" s="344" t="s">
        <v>287</v>
      </c>
      <c r="K80" s="345"/>
      <c r="L80" s="345"/>
      <c r="M80" s="323"/>
      <c r="N80" s="324" t="s">
        <v>334</v>
      </c>
      <c r="O80" s="346"/>
    </row>
    <row r="81" spans="1:15" ht="15" customHeight="1">
      <c r="A81" s="536"/>
      <c r="B81" s="525" t="s">
        <v>198</v>
      </c>
      <c r="C81" s="526"/>
      <c r="D81" s="522"/>
      <c r="E81" s="446"/>
      <c r="F81" s="447"/>
      <c r="G81" s="401"/>
      <c r="H81" s="338"/>
      <c r="I81" s="536"/>
      <c r="J81" s="525" t="s">
        <v>198</v>
      </c>
      <c r="K81" s="526"/>
      <c r="L81" s="522"/>
      <c r="M81" s="466"/>
      <c r="N81" s="467"/>
      <c r="O81" s="471"/>
    </row>
    <row r="82" spans="1:15" ht="14.25" customHeight="1">
      <c r="A82" s="537"/>
      <c r="B82" s="538"/>
      <c r="C82" s="539"/>
      <c r="D82" s="540"/>
      <c r="E82" s="463"/>
      <c r="F82" s="464"/>
      <c r="G82" s="403"/>
      <c r="H82" s="338"/>
      <c r="I82" s="537"/>
      <c r="J82" s="538"/>
      <c r="K82" s="539"/>
      <c r="L82" s="540"/>
      <c r="M82" s="468"/>
      <c r="N82" s="469"/>
      <c r="O82" s="472"/>
    </row>
    <row r="83" spans="1:15" ht="12">
      <c r="A83" s="347" t="s">
        <v>318</v>
      </c>
      <c r="B83" s="348"/>
      <c r="C83" s="349" t="s">
        <v>319</v>
      </c>
      <c r="D83" s="348"/>
      <c r="E83" s="348"/>
      <c r="F83" s="350" t="s">
        <v>320</v>
      </c>
      <c r="G83" s="351" t="s">
        <v>113</v>
      </c>
      <c r="H83" s="338"/>
      <c r="I83" s="352" t="s">
        <v>318</v>
      </c>
      <c r="J83" s="353"/>
      <c r="K83" s="354" t="s">
        <v>319</v>
      </c>
      <c r="L83" s="353"/>
      <c r="M83" s="353"/>
      <c r="N83" s="350" t="s">
        <v>320</v>
      </c>
      <c r="O83" s="351" t="s">
        <v>113</v>
      </c>
    </row>
    <row r="84" spans="1:15" ht="14.25" customHeight="1">
      <c r="A84" s="490">
        <f>'出場種目票'!J74</f>
        <v>0</v>
      </c>
      <c r="B84" s="522"/>
      <c r="C84" s="525" t="e">
        <f>IF(A84="","",VLOOKUP(A84,'出場種目票'!$B$153:$K$202,2))</f>
        <v>#N/A</v>
      </c>
      <c r="D84" s="526" t="e">
        <f>IF(C84="","",VLOOKUP(C84,'出場種目票'!$B$103:$K$152,2))</f>
        <v>#N/A</v>
      </c>
      <c r="E84" s="522" t="e">
        <f>IF(D84="","",VLOOKUP(D84,'出場種目票'!$B$103:$K$152,2))</f>
        <v>#N/A</v>
      </c>
      <c r="F84" s="507" t="e">
        <f>'男申込一覧表'!$B$6&amp;"･"&amp;IF(A84="","",VLOOKUP(A84,'出場種目票'!$B$153:$K$202,4))</f>
        <v>#N/A</v>
      </c>
      <c r="G84" s="494" t="e">
        <f>IF(A84="","",VLOOKUP(A84,'出場種目票'!$B$153:$K$202,5))</f>
        <v>#N/A</v>
      </c>
      <c r="H84" s="338"/>
      <c r="I84" s="490">
        <f>'出場種目票'!J75</f>
        <v>0</v>
      </c>
      <c r="J84" s="522"/>
      <c r="K84" s="525" t="e">
        <f>IF(I84="","",VLOOKUP(I84,'出場種目票'!$B$153:$K$202,2))</f>
        <v>#N/A</v>
      </c>
      <c r="L84" s="526" t="e">
        <f>IF(K84="","",VLOOKUP(K84,'出場種目票'!$B$103:$K$152,2))</f>
        <v>#N/A</v>
      </c>
      <c r="M84" s="522" t="e">
        <f>IF(L84="","",VLOOKUP(L84,'出場種目票'!$B$103:$K$152,2))</f>
        <v>#N/A</v>
      </c>
      <c r="N84" s="507" t="e">
        <f>'男申込一覧表'!$B$6&amp;"･"&amp;IF(I84="","",VLOOKUP(I84,'出場種目票'!$B$153:$K$202,4))</f>
        <v>#N/A</v>
      </c>
      <c r="O84" s="494" t="e">
        <f>IF(I84="","",VLOOKUP(I84,'出場種目票'!$B$153:$K$202,5))</f>
        <v>#N/A</v>
      </c>
    </row>
    <row r="85" spans="1:15" ht="14.25" customHeight="1">
      <c r="A85" s="523"/>
      <c r="B85" s="524"/>
      <c r="C85" s="527">
        <f>IF(B85="","",VLOOKUP(B85,'出場種目票'!$B$103:$K$152,2))</f>
      </c>
      <c r="D85" s="528">
        <f>IF(C85="","",VLOOKUP(C85,'出場種目票'!$B$103:$K$152,2))</f>
      </c>
      <c r="E85" s="524">
        <f>IF(D85="","",VLOOKUP(D85,'出場種目票'!$B$103:$K$152,2))</f>
      </c>
      <c r="F85" s="508"/>
      <c r="G85" s="495">
        <f>IF(E85="","",VLOOKUP(E85,'出場種目票'!$B$103:$K$152,5))</f>
      </c>
      <c r="H85" s="338"/>
      <c r="I85" s="523"/>
      <c r="J85" s="524"/>
      <c r="K85" s="527">
        <f>IF(J85="","",VLOOKUP(J85,'出場種目票'!$B$103:$K$152,2))</f>
      </c>
      <c r="L85" s="528">
        <f>IF(K85="","",VLOOKUP(K85,'出場種目票'!$B$103:$K$152,2))</f>
      </c>
      <c r="M85" s="524">
        <f>IF(L85="","",VLOOKUP(L85,'出場種目票'!$B$103:$K$152,2))</f>
      </c>
      <c r="N85" s="508"/>
      <c r="O85" s="495">
        <f>IF(M85="","",VLOOKUP(M85,'出場種目票'!$B$103:$K$152,5))</f>
      </c>
    </row>
    <row r="86" spans="1:15" ht="14.25" customHeight="1">
      <c r="A86" s="338"/>
      <c r="B86" s="338"/>
      <c r="C86" s="338"/>
      <c r="D86" s="338"/>
      <c r="E86" s="338"/>
      <c r="F86" s="338"/>
      <c r="G86" s="338"/>
      <c r="H86" s="339"/>
      <c r="I86" s="340"/>
      <c r="J86" s="340"/>
      <c r="K86" s="340"/>
      <c r="L86" s="340"/>
      <c r="M86" s="340"/>
      <c r="N86" s="340"/>
      <c r="O86" s="340"/>
    </row>
    <row r="87" spans="1:15" ht="12.75" customHeight="1">
      <c r="A87" s="535" t="s">
        <v>176</v>
      </c>
      <c r="B87" s="341" t="s">
        <v>287</v>
      </c>
      <c r="C87" s="342"/>
      <c r="D87" s="342"/>
      <c r="E87" s="323"/>
      <c r="F87" s="324" t="s">
        <v>334</v>
      </c>
      <c r="G87" s="343"/>
      <c r="H87" s="338"/>
      <c r="I87" s="535" t="s">
        <v>176</v>
      </c>
      <c r="J87" s="344" t="s">
        <v>287</v>
      </c>
      <c r="K87" s="345"/>
      <c r="L87" s="345"/>
      <c r="M87" s="323"/>
      <c r="N87" s="324" t="s">
        <v>334</v>
      </c>
      <c r="O87" s="346"/>
    </row>
    <row r="88" spans="1:15" ht="15" customHeight="1">
      <c r="A88" s="536"/>
      <c r="B88" s="525" t="s">
        <v>39</v>
      </c>
      <c r="C88" s="526"/>
      <c r="D88" s="522"/>
      <c r="E88" s="446"/>
      <c r="F88" s="447"/>
      <c r="G88" s="401"/>
      <c r="H88" s="338"/>
      <c r="I88" s="536"/>
      <c r="J88" s="525" t="s">
        <v>39</v>
      </c>
      <c r="K88" s="526"/>
      <c r="L88" s="522"/>
      <c r="M88" s="466"/>
      <c r="N88" s="467"/>
      <c r="O88" s="471"/>
    </row>
    <row r="89" spans="1:15" ht="14.25" customHeight="1">
      <c r="A89" s="537"/>
      <c r="B89" s="538"/>
      <c r="C89" s="539"/>
      <c r="D89" s="540"/>
      <c r="E89" s="463"/>
      <c r="F89" s="464"/>
      <c r="G89" s="403"/>
      <c r="H89" s="338"/>
      <c r="I89" s="537"/>
      <c r="J89" s="538"/>
      <c r="K89" s="539"/>
      <c r="L89" s="540"/>
      <c r="M89" s="468"/>
      <c r="N89" s="469"/>
      <c r="O89" s="472"/>
    </row>
    <row r="90" spans="1:15" ht="12">
      <c r="A90" s="347" t="s">
        <v>318</v>
      </c>
      <c r="B90" s="348"/>
      <c r="C90" s="349" t="s">
        <v>319</v>
      </c>
      <c r="D90" s="348"/>
      <c r="E90" s="348"/>
      <c r="F90" s="350" t="s">
        <v>320</v>
      </c>
      <c r="G90" s="351" t="s">
        <v>113</v>
      </c>
      <c r="H90" s="338"/>
      <c r="I90" s="352" t="s">
        <v>318</v>
      </c>
      <c r="J90" s="353"/>
      <c r="K90" s="354" t="s">
        <v>319</v>
      </c>
      <c r="L90" s="353"/>
      <c r="M90" s="353"/>
      <c r="N90" s="350" t="s">
        <v>320</v>
      </c>
      <c r="O90" s="351" t="s">
        <v>113</v>
      </c>
    </row>
    <row r="91" spans="1:15" ht="14.25" customHeight="1">
      <c r="A91" s="490">
        <f>'出場種目票'!J76</f>
        <v>0</v>
      </c>
      <c r="B91" s="522"/>
      <c r="C91" s="525" t="e">
        <f>IF(A91="","",VLOOKUP(A91,'出場種目票'!$B$153:$K$202,2))</f>
        <v>#N/A</v>
      </c>
      <c r="D91" s="526" t="e">
        <f>IF(C91="","",VLOOKUP(C91,'出場種目票'!$B$103:$K$152,2))</f>
        <v>#N/A</v>
      </c>
      <c r="E91" s="522" t="e">
        <f>IF(D91="","",VLOOKUP(D91,'出場種目票'!$B$103:$K$152,2))</f>
        <v>#N/A</v>
      </c>
      <c r="F91" s="507" t="e">
        <f>'男申込一覧表'!$B$6&amp;"･"&amp;IF(A91="","",VLOOKUP(A91,'出場種目票'!$B$153:$K$202,4))</f>
        <v>#N/A</v>
      </c>
      <c r="G91" s="494" t="e">
        <f>IF(A91="","",VLOOKUP(A91,'出場種目票'!$B$153:$K$202,5))</f>
        <v>#N/A</v>
      </c>
      <c r="H91" s="338"/>
      <c r="I91" s="490">
        <f>'出場種目票'!J77</f>
        <v>0</v>
      </c>
      <c r="J91" s="522"/>
      <c r="K91" s="525" t="e">
        <f>IF(I91="","",VLOOKUP(I91,'出場種目票'!$B$153:$K$202,2))</f>
        <v>#N/A</v>
      </c>
      <c r="L91" s="526" t="e">
        <f>IF(K91="","",VLOOKUP(K91,'出場種目票'!$B$103:$K$152,2))</f>
        <v>#N/A</v>
      </c>
      <c r="M91" s="522" t="e">
        <f>IF(L91="","",VLOOKUP(L91,'出場種目票'!$B$103:$K$152,2))</f>
        <v>#N/A</v>
      </c>
      <c r="N91" s="507" t="e">
        <f>'男申込一覧表'!$B$6&amp;"･"&amp;IF(I91="","",VLOOKUP(I91,'出場種目票'!$B$153:$K$202,4))</f>
        <v>#N/A</v>
      </c>
      <c r="O91" s="494" t="e">
        <f>IF(I91="","",VLOOKUP(I91,'出場種目票'!$B$153:$K$202,5))</f>
        <v>#N/A</v>
      </c>
    </row>
    <row r="92" spans="1:15" ht="14.25" customHeight="1">
      <c r="A92" s="523"/>
      <c r="B92" s="524"/>
      <c r="C92" s="527">
        <f>IF(B92="","",VLOOKUP(B92,'出場種目票'!$B$103:$K$152,2))</f>
      </c>
      <c r="D92" s="528">
        <f>IF(C92="","",VLOOKUP(C92,'出場種目票'!$B$103:$K$152,2))</f>
      </c>
      <c r="E92" s="524">
        <f>IF(D92="","",VLOOKUP(D92,'出場種目票'!$B$103:$K$152,2))</f>
      </c>
      <c r="F92" s="508"/>
      <c r="G92" s="495">
        <f>IF(E92="","",VLOOKUP(E92,'出場種目票'!$B$103:$K$152,5))</f>
      </c>
      <c r="H92" s="338"/>
      <c r="I92" s="523"/>
      <c r="J92" s="524"/>
      <c r="K92" s="527">
        <f>IF(J92="","",VLOOKUP(J92,'出場種目票'!$B$103:$K$152,2))</f>
      </c>
      <c r="L92" s="528">
        <f>IF(K92="","",VLOOKUP(K92,'出場種目票'!$B$103:$K$152,2))</f>
      </c>
      <c r="M92" s="524">
        <f>IF(L92="","",VLOOKUP(L92,'出場種目票'!$B$103:$K$152,2))</f>
      </c>
      <c r="N92" s="508"/>
      <c r="O92" s="495">
        <f>IF(M92="","",VLOOKUP(M92,'出場種目票'!$B$103:$K$152,5))</f>
      </c>
    </row>
    <row r="93" spans="1:15" ht="14.25" customHeight="1">
      <c r="A93" s="338"/>
      <c r="B93" s="338"/>
      <c r="C93" s="338"/>
      <c r="D93" s="338"/>
      <c r="E93" s="338"/>
      <c r="F93" s="338"/>
      <c r="G93" s="338"/>
      <c r="H93" s="339"/>
      <c r="I93" s="340"/>
      <c r="J93" s="340"/>
      <c r="K93" s="340"/>
      <c r="L93" s="340"/>
      <c r="M93" s="340"/>
      <c r="N93" s="340"/>
      <c r="O93" s="340"/>
    </row>
    <row r="94" spans="1:15" ht="12.75" customHeight="1">
      <c r="A94" s="535" t="s">
        <v>176</v>
      </c>
      <c r="B94" s="341" t="s">
        <v>287</v>
      </c>
      <c r="C94" s="342"/>
      <c r="D94" s="342"/>
      <c r="E94" s="323"/>
      <c r="F94" s="324" t="s">
        <v>334</v>
      </c>
      <c r="G94" s="343"/>
      <c r="H94" s="338"/>
      <c r="I94" s="535" t="s">
        <v>176</v>
      </c>
      <c r="J94" s="344" t="s">
        <v>287</v>
      </c>
      <c r="K94" s="345"/>
      <c r="L94" s="345"/>
      <c r="M94" s="323"/>
      <c r="N94" s="324" t="s">
        <v>334</v>
      </c>
      <c r="O94" s="346"/>
    </row>
    <row r="95" spans="1:15" ht="15" customHeight="1">
      <c r="A95" s="536"/>
      <c r="B95" s="525" t="s">
        <v>333</v>
      </c>
      <c r="C95" s="526"/>
      <c r="D95" s="522"/>
      <c r="E95" s="446"/>
      <c r="F95" s="447"/>
      <c r="G95" s="401"/>
      <c r="H95" s="338"/>
      <c r="I95" s="536"/>
      <c r="J95" s="525" t="s">
        <v>333</v>
      </c>
      <c r="K95" s="526"/>
      <c r="L95" s="522"/>
      <c r="M95" s="466"/>
      <c r="N95" s="467"/>
      <c r="O95" s="471"/>
    </row>
    <row r="96" spans="1:15" ht="14.25" customHeight="1">
      <c r="A96" s="537"/>
      <c r="B96" s="538"/>
      <c r="C96" s="539"/>
      <c r="D96" s="540"/>
      <c r="E96" s="463"/>
      <c r="F96" s="464"/>
      <c r="G96" s="403"/>
      <c r="H96" s="338"/>
      <c r="I96" s="537"/>
      <c r="J96" s="538"/>
      <c r="K96" s="539"/>
      <c r="L96" s="540"/>
      <c r="M96" s="468"/>
      <c r="N96" s="469"/>
      <c r="O96" s="472"/>
    </row>
    <row r="97" spans="1:15" ht="12">
      <c r="A97" s="347" t="s">
        <v>318</v>
      </c>
      <c r="B97" s="348"/>
      <c r="C97" s="349" t="s">
        <v>319</v>
      </c>
      <c r="D97" s="348"/>
      <c r="E97" s="348"/>
      <c r="F97" s="350" t="s">
        <v>320</v>
      </c>
      <c r="G97" s="351" t="s">
        <v>113</v>
      </c>
      <c r="H97" s="338"/>
      <c r="I97" s="352" t="s">
        <v>318</v>
      </c>
      <c r="J97" s="353"/>
      <c r="K97" s="354" t="s">
        <v>319</v>
      </c>
      <c r="L97" s="353"/>
      <c r="M97" s="353"/>
      <c r="N97" s="350" t="s">
        <v>320</v>
      </c>
      <c r="O97" s="351" t="s">
        <v>113</v>
      </c>
    </row>
    <row r="98" spans="1:15" ht="14.25" customHeight="1">
      <c r="A98" s="490">
        <f>'出場種目票'!J78</f>
        <v>0</v>
      </c>
      <c r="B98" s="522"/>
      <c r="C98" s="525" t="e">
        <f>IF(A98="","",VLOOKUP(A98,'出場種目票'!$B$153:$K$202,2))</f>
        <v>#N/A</v>
      </c>
      <c r="D98" s="526" t="e">
        <f>IF(C98="","",VLOOKUP(C98,'出場種目票'!$B$103:$K$152,2))</f>
        <v>#N/A</v>
      </c>
      <c r="E98" s="522" t="e">
        <f>IF(D98="","",VLOOKUP(D98,'出場種目票'!$B$103:$K$152,2))</f>
        <v>#N/A</v>
      </c>
      <c r="F98" s="507" t="e">
        <f>'男申込一覧表'!$B$6&amp;"･"&amp;IF(A98="","",VLOOKUP(A98,'出場種目票'!$B$153:$K$202,4))</f>
        <v>#N/A</v>
      </c>
      <c r="G98" s="494" t="e">
        <f>IF(A98="","",VLOOKUP(A98,'出場種目票'!$B$153:$K$202,5))</f>
        <v>#N/A</v>
      </c>
      <c r="H98" s="338"/>
      <c r="I98" s="490">
        <f>'出場種目票'!J79</f>
        <v>0</v>
      </c>
      <c r="J98" s="522"/>
      <c r="K98" s="525" t="e">
        <f>IF(I98="","",VLOOKUP(I98,'出場種目票'!$B$153:$K$202,2))</f>
        <v>#N/A</v>
      </c>
      <c r="L98" s="526" t="e">
        <f>IF(K98="","",VLOOKUP(K98,'出場種目票'!$B$103:$K$152,2))</f>
        <v>#N/A</v>
      </c>
      <c r="M98" s="522" t="e">
        <f>IF(L98="","",VLOOKUP(L98,'出場種目票'!$B$103:$K$152,2))</f>
        <v>#N/A</v>
      </c>
      <c r="N98" s="507" t="e">
        <f>'男申込一覧表'!$B$6&amp;"･"&amp;IF(I98="","",VLOOKUP(I98,'出場種目票'!$B$153:$K$202,4))</f>
        <v>#N/A</v>
      </c>
      <c r="O98" s="494" t="e">
        <f>IF(I98="","",VLOOKUP(I98,'出場種目票'!$B$153:$K$202,5))</f>
        <v>#N/A</v>
      </c>
    </row>
    <row r="99" spans="1:15" ht="14.25" customHeight="1">
      <c r="A99" s="523"/>
      <c r="B99" s="524"/>
      <c r="C99" s="527">
        <f>IF(B99="","",VLOOKUP(B99,'出場種目票'!$B$103:$K$152,2))</f>
      </c>
      <c r="D99" s="528">
        <f>IF(C99="","",VLOOKUP(C99,'出場種目票'!$B$103:$K$152,2))</f>
      </c>
      <c r="E99" s="524">
        <f>IF(D99="","",VLOOKUP(D99,'出場種目票'!$B$103:$K$152,2))</f>
      </c>
      <c r="F99" s="508"/>
      <c r="G99" s="495">
        <f>IF(E99="","",VLOOKUP(E99,'出場種目票'!$B$103:$K$152,5))</f>
      </c>
      <c r="H99" s="338"/>
      <c r="I99" s="523"/>
      <c r="J99" s="524"/>
      <c r="K99" s="527">
        <f>IF(J99="","",VLOOKUP(J99,'出場種目票'!$B$103:$K$152,2))</f>
      </c>
      <c r="L99" s="528">
        <f>IF(K99="","",VLOOKUP(K99,'出場種目票'!$B$103:$K$152,2))</f>
      </c>
      <c r="M99" s="524">
        <f>IF(L99="","",VLOOKUP(L99,'出場種目票'!$B$103:$K$152,2))</f>
      </c>
      <c r="N99" s="508"/>
      <c r="O99" s="495">
        <f>IF(M99="","",VLOOKUP(M99,'出場種目票'!$B$103:$K$152,5))</f>
      </c>
    </row>
    <row r="100" spans="1:15" ht="14.25" customHeight="1">
      <c r="A100" s="338"/>
      <c r="B100" s="338"/>
      <c r="C100" s="338"/>
      <c r="D100" s="338"/>
      <c r="E100" s="338"/>
      <c r="F100" s="338"/>
      <c r="G100" s="338"/>
      <c r="H100" s="339"/>
      <c r="I100" s="340"/>
      <c r="J100" s="340"/>
      <c r="K100" s="340"/>
      <c r="L100" s="340"/>
      <c r="M100" s="340"/>
      <c r="N100" s="340"/>
      <c r="O100" s="340"/>
    </row>
    <row r="101" spans="1:15" ht="12.75" customHeight="1">
      <c r="A101" s="535" t="s">
        <v>176</v>
      </c>
      <c r="B101" s="341" t="s">
        <v>287</v>
      </c>
      <c r="C101" s="342"/>
      <c r="D101" s="342"/>
      <c r="E101" s="323"/>
      <c r="F101" s="324" t="s">
        <v>334</v>
      </c>
      <c r="G101" s="343"/>
      <c r="H101" s="338"/>
      <c r="I101" s="535" t="s">
        <v>176</v>
      </c>
      <c r="J101" s="344" t="s">
        <v>287</v>
      </c>
      <c r="K101" s="345"/>
      <c r="L101" s="345"/>
      <c r="M101" s="323"/>
      <c r="N101" s="324" t="s">
        <v>334</v>
      </c>
      <c r="O101" s="346"/>
    </row>
    <row r="102" spans="1:15" ht="15" customHeight="1">
      <c r="A102" s="536"/>
      <c r="B102" s="525"/>
      <c r="C102" s="526"/>
      <c r="D102" s="522"/>
      <c r="E102" s="446"/>
      <c r="F102" s="447"/>
      <c r="G102" s="401"/>
      <c r="H102" s="338"/>
      <c r="I102" s="536"/>
      <c r="J102" s="525"/>
      <c r="K102" s="526"/>
      <c r="L102" s="522"/>
      <c r="M102" s="466"/>
      <c r="N102" s="467"/>
      <c r="O102" s="471"/>
    </row>
    <row r="103" spans="1:15" ht="14.25" customHeight="1">
      <c r="A103" s="537"/>
      <c r="B103" s="538"/>
      <c r="C103" s="539"/>
      <c r="D103" s="540"/>
      <c r="E103" s="463"/>
      <c r="F103" s="464"/>
      <c r="G103" s="403"/>
      <c r="H103" s="338"/>
      <c r="I103" s="537"/>
      <c r="J103" s="538"/>
      <c r="K103" s="539"/>
      <c r="L103" s="540"/>
      <c r="M103" s="468"/>
      <c r="N103" s="469"/>
      <c r="O103" s="472"/>
    </row>
    <row r="104" spans="1:15" ht="12">
      <c r="A104" s="347" t="s">
        <v>318</v>
      </c>
      <c r="B104" s="348"/>
      <c r="C104" s="349" t="s">
        <v>319</v>
      </c>
      <c r="D104" s="348"/>
      <c r="E104" s="348"/>
      <c r="F104" s="350" t="s">
        <v>320</v>
      </c>
      <c r="G104" s="351" t="s">
        <v>113</v>
      </c>
      <c r="H104" s="338"/>
      <c r="I104" s="352" t="s">
        <v>318</v>
      </c>
      <c r="J104" s="353"/>
      <c r="K104" s="354" t="s">
        <v>319</v>
      </c>
      <c r="L104" s="353"/>
      <c r="M104" s="353"/>
      <c r="N104" s="350" t="s">
        <v>320</v>
      </c>
      <c r="O104" s="351" t="s">
        <v>113</v>
      </c>
    </row>
    <row r="105" spans="1:15" ht="14.25" customHeight="1">
      <c r="A105" s="490"/>
      <c r="B105" s="522"/>
      <c r="C105" s="525">
        <f>IF(A105="","",VLOOKUP(A105,'出場種目票'!$B$153:$K$202,2))</f>
      </c>
      <c r="D105" s="526">
        <f>IF(C105="","",VLOOKUP(C105,'出場種目票'!$B$103:$K$152,2))</f>
      </c>
      <c r="E105" s="522">
        <f>IF(D105="","",VLOOKUP(D105,'出場種目票'!$B$103:$K$152,2))</f>
      </c>
      <c r="F105" s="507" t="str">
        <f>'男申込一覧表'!$B$6&amp;"･"&amp;IF(A105="","",VLOOKUP(A105,'出場種目票'!$B$153:$K$202,4))</f>
        <v>0･</v>
      </c>
      <c r="G105" s="494">
        <f>IF(A105="","",VLOOKUP(A105,'出場種目票'!$B$153:$K$202,5))</f>
      </c>
      <c r="H105" s="338"/>
      <c r="I105" s="490"/>
      <c r="J105" s="522"/>
      <c r="K105" s="525">
        <f>IF(I105="","",VLOOKUP(I105,'出場種目票'!$B$153:$K$202,2))</f>
      </c>
      <c r="L105" s="526">
        <f>IF(K105="","",VLOOKUP(K105,'出場種目票'!$B$103:$K$152,2))</f>
      </c>
      <c r="M105" s="522">
        <f>IF(L105="","",VLOOKUP(L105,'出場種目票'!$B$103:$K$152,2))</f>
      </c>
      <c r="N105" s="507" t="str">
        <f>'男申込一覧表'!$B$6&amp;"･"&amp;IF(I105="","",VLOOKUP(I105,'出場種目票'!$B$153:$K$202,4))</f>
        <v>0･</v>
      </c>
      <c r="O105" s="494">
        <f>IF(I105="","",VLOOKUP(I105,'出場種目票'!$B$153:$K$202,5))</f>
      </c>
    </row>
    <row r="106" spans="1:15" ht="14.25" customHeight="1">
      <c r="A106" s="523"/>
      <c r="B106" s="524"/>
      <c r="C106" s="527">
        <f>IF(B106="","",VLOOKUP(B106,'出場種目票'!$B$103:$K$152,2))</f>
      </c>
      <c r="D106" s="528">
        <f>IF(C106="","",VLOOKUP(C106,'出場種目票'!$B$103:$K$152,2))</f>
      </c>
      <c r="E106" s="524">
        <f>IF(D106="","",VLOOKUP(D106,'出場種目票'!$B$103:$K$152,2))</f>
      </c>
      <c r="F106" s="508"/>
      <c r="G106" s="495">
        <f>IF(E106="","",VLOOKUP(E106,'出場種目票'!$B$103:$K$152,5))</f>
      </c>
      <c r="H106" s="338"/>
      <c r="I106" s="523"/>
      <c r="J106" s="524"/>
      <c r="K106" s="527">
        <f>IF(J106="","",VLOOKUP(J106,'出場種目票'!$B$103:$K$152,2))</f>
      </c>
      <c r="L106" s="528">
        <f>IF(K106="","",VLOOKUP(K106,'出場種目票'!$B$103:$K$152,2))</f>
      </c>
      <c r="M106" s="524">
        <f>IF(L106="","",VLOOKUP(L106,'出場種目票'!$B$103:$K$152,2))</f>
      </c>
      <c r="N106" s="508"/>
      <c r="O106" s="495">
        <f>IF(M106="","",VLOOKUP(M106,'出場種目票'!$B$103:$K$152,5))</f>
      </c>
    </row>
    <row r="108" spans="1:15" ht="14.25" customHeight="1">
      <c r="A108" s="535" t="s">
        <v>176</v>
      </c>
      <c r="B108" s="341" t="s">
        <v>287</v>
      </c>
      <c r="C108" s="342"/>
      <c r="D108" s="342"/>
      <c r="E108" s="323"/>
      <c r="F108" s="324" t="s">
        <v>334</v>
      </c>
      <c r="G108" s="343"/>
      <c r="I108" s="535" t="s">
        <v>176</v>
      </c>
      <c r="J108" s="344" t="s">
        <v>287</v>
      </c>
      <c r="K108" s="345"/>
      <c r="L108" s="345"/>
      <c r="M108" s="323"/>
      <c r="N108" s="324" t="s">
        <v>334</v>
      </c>
      <c r="O108" s="346"/>
    </row>
    <row r="109" spans="1:15" ht="14.25" customHeight="1">
      <c r="A109" s="536"/>
      <c r="B109" s="525"/>
      <c r="C109" s="526"/>
      <c r="D109" s="522"/>
      <c r="E109" s="446"/>
      <c r="F109" s="447"/>
      <c r="G109" s="401"/>
      <c r="I109" s="536"/>
      <c r="J109" s="525"/>
      <c r="K109" s="526"/>
      <c r="L109" s="522"/>
      <c r="M109" s="466"/>
      <c r="N109" s="467"/>
      <c r="O109" s="471"/>
    </row>
    <row r="110" spans="1:15" ht="14.25" customHeight="1">
      <c r="A110" s="537"/>
      <c r="B110" s="538"/>
      <c r="C110" s="539"/>
      <c r="D110" s="540"/>
      <c r="E110" s="463"/>
      <c r="F110" s="464"/>
      <c r="G110" s="403"/>
      <c r="I110" s="537"/>
      <c r="J110" s="538"/>
      <c r="K110" s="539"/>
      <c r="L110" s="540"/>
      <c r="M110" s="468"/>
      <c r="N110" s="469"/>
      <c r="O110" s="472"/>
    </row>
    <row r="111" spans="1:15" ht="14.25" customHeight="1">
      <c r="A111" s="347" t="s">
        <v>318</v>
      </c>
      <c r="B111" s="348"/>
      <c r="C111" s="349" t="s">
        <v>319</v>
      </c>
      <c r="D111" s="348"/>
      <c r="E111" s="348"/>
      <c r="F111" s="350" t="s">
        <v>320</v>
      </c>
      <c r="G111" s="351" t="s">
        <v>113</v>
      </c>
      <c r="I111" s="352" t="s">
        <v>318</v>
      </c>
      <c r="J111" s="353"/>
      <c r="K111" s="354" t="s">
        <v>319</v>
      </c>
      <c r="L111" s="353"/>
      <c r="M111" s="353"/>
      <c r="N111" s="350" t="s">
        <v>320</v>
      </c>
      <c r="O111" s="351" t="s">
        <v>113</v>
      </c>
    </row>
    <row r="112" spans="1:15" ht="14.25" customHeight="1">
      <c r="A112" s="490"/>
      <c r="B112" s="522"/>
      <c r="C112" s="525">
        <f>IF(A112="","",VLOOKUP(A112,'出場種目票'!$B$153:$K$202,2))</f>
      </c>
      <c r="D112" s="526">
        <f>IF(C112="","",VLOOKUP(C112,'出場種目票'!$B$103:$K$152,2))</f>
      </c>
      <c r="E112" s="522">
        <f>IF(D112="","",VLOOKUP(D112,'出場種目票'!$B$103:$K$152,2))</f>
      </c>
      <c r="F112" s="507" t="str">
        <f>'男申込一覧表'!$B$6&amp;"･"&amp;IF(A112="","",VLOOKUP(A112,'出場種目票'!$B$153:$K$202,4))</f>
        <v>0･</v>
      </c>
      <c r="G112" s="494">
        <f>IF(A112="","",VLOOKUP(A112,'出場種目票'!$B$153:$K$202,5))</f>
      </c>
      <c r="I112" s="490"/>
      <c r="J112" s="522"/>
      <c r="K112" s="525">
        <f>IF(I112="","",VLOOKUP(I112,'出場種目票'!$B$153:$K$202,2))</f>
      </c>
      <c r="L112" s="526">
        <f>IF(K112="","",VLOOKUP(K112,'出場種目票'!$B$103:$K$152,2))</f>
      </c>
      <c r="M112" s="522">
        <f>IF(L112="","",VLOOKUP(L112,'出場種目票'!$B$103:$K$152,2))</f>
      </c>
      <c r="N112" s="507" t="str">
        <f>'男申込一覧表'!$B$6&amp;"･"&amp;IF(I112="","",VLOOKUP(I112,'出場種目票'!$B$153:$K$202,4))</f>
        <v>0･</v>
      </c>
      <c r="O112" s="494">
        <f>IF(I112="","",VLOOKUP(I112,'出場種目票'!$B$153:$K$202,5))</f>
      </c>
    </row>
    <row r="113" spans="1:15" ht="14.25" customHeight="1">
      <c r="A113" s="523"/>
      <c r="B113" s="524"/>
      <c r="C113" s="527">
        <f>IF(B113="","",VLOOKUP(B113,'出場種目票'!$B$103:$K$152,2))</f>
      </c>
      <c r="D113" s="528">
        <f>IF(C113="","",VLOOKUP(C113,'出場種目票'!$B$103:$K$152,2))</f>
      </c>
      <c r="E113" s="524">
        <f>IF(D113="","",VLOOKUP(D113,'出場種目票'!$B$103:$K$152,2))</f>
      </c>
      <c r="F113" s="508"/>
      <c r="G113" s="495">
        <f>IF(E113="","",VLOOKUP(E113,'出場種目票'!$B$103:$K$152,5))</f>
      </c>
      <c r="I113" s="523"/>
      <c r="J113" s="524"/>
      <c r="K113" s="527">
        <f>IF(J113="","",VLOOKUP(J113,'出場種目票'!$B$103:$K$152,2))</f>
      </c>
      <c r="L113" s="528">
        <f>IF(K113="","",VLOOKUP(K113,'出場種目票'!$B$103:$K$152,2))</f>
      </c>
      <c r="M113" s="524">
        <f>IF(L113="","",VLOOKUP(L113,'出場種目票'!$B$103:$K$152,2))</f>
      </c>
      <c r="N113" s="508"/>
      <c r="O113" s="495">
        <f>IF(M113="","",VLOOKUP(M113,'出場種目票'!$B$103:$K$152,5))</f>
      </c>
    </row>
    <row r="115" spans="1:15" ht="14.25" customHeight="1">
      <c r="A115" s="535" t="s">
        <v>176</v>
      </c>
      <c r="B115" s="341" t="s">
        <v>287</v>
      </c>
      <c r="C115" s="342"/>
      <c r="D115" s="342"/>
      <c r="E115" s="323"/>
      <c r="F115" s="324" t="s">
        <v>334</v>
      </c>
      <c r="G115" s="343"/>
      <c r="I115" s="535" t="s">
        <v>176</v>
      </c>
      <c r="J115" s="344" t="s">
        <v>287</v>
      </c>
      <c r="K115" s="345"/>
      <c r="L115" s="345"/>
      <c r="M115" s="323"/>
      <c r="N115" s="324" t="s">
        <v>334</v>
      </c>
      <c r="O115" s="346"/>
    </row>
    <row r="116" spans="1:15" ht="14.25" customHeight="1">
      <c r="A116" s="536"/>
      <c r="B116" s="525"/>
      <c r="C116" s="526"/>
      <c r="D116" s="522"/>
      <c r="E116" s="446"/>
      <c r="F116" s="447"/>
      <c r="G116" s="401"/>
      <c r="I116" s="536"/>
      <c r="J116" s="525"/>
      <c r="K116" s="526"/>
      <c r="L116" s="522"/>
      <c r="M116" s="466"/>
      <c r="N116" s="467"/>
      <c r="O116" s="471"/>
    </row>
    <row r="117" spans="1:15" ht="14.25" customHeight="1">
      <c r="A117" s="537"/>
      <c r="B117" s="538"/>
      <c r="C117" s="539"/>
      <c r="D117" s="540"/>
      <c r="E117" s="463"/>
      <c r="F117" s="464"/>
      <c r="G117" s="403"/>
      <c r="I117" s="537"/>
      <c r="J117" s="538"/>
      <c r="K117" s="539"/>
      <c r="L117" s="540"/>
      <c r="M117" s="468"/>
      <c r="N117" s="469"/>
      <c r="O117" s="472"/>
    </row>
    <row r="118" spans="1:15" ht="14.25" customHeight="1">
      <c r="A118" s="347" t="s">
        <v>318</v>
      </c>
      <c r="B118" s="348"/>
      <c r="C118" s="349" t="s">
        <v>319</v>
      </c>
      <c r="D118" s="348"/>
      <c r="E118" s="348"/>
      <c r="F118" s="350" t="s">
        <v>320</v>
      </c>
      <c r="G118" s="351" t="s">
        <v>113</v>
      </c>
      <c r="I118" s="352" t="s">
        <v>318</v>
      </c>
      <c r="J118" s="353"/>
      <c r="K118" s="354" t="s">
        <v>319</v>
      </c>
      <c r="L118" s="353"/>
      <c r="M118" s="353"/>
      <c r="N118" s="350" t="s">
        <v>320</v>
      </c>
      <c r="O118" s="351" t="s">
        <v>113</v>
      </c>
    </row>
    <row r="119" spans="1:15" ht="14.25" customHeight="1">
      <c r="A119" s="490"/>
      <c r="B119" s="522"/>
      <c r="C119" s="525">
        <f>IF(A119="","",VLOOKUP(A119,'出場種目票'!$B$153:$K$202,2))</f>
      </c>
      <c r="D119" s="526">
        <f>IF(C119="","",VLOOKUP(C119,'出場種目票'!$B$103:$K$152,2))</f>
      </c>
      <c r="E119" s="522">
        <f>IF(D119="","",VLOOKUP(D119,'出場種目票'!$B$103:$K$152,2))</f>
      </c>
      <c r="F119" s="507" t="str">
        <f>'男申込一覧表'!$B$6&amp;"･"&amp;IF(A119="","",VLOOKUP(A119,'出場種目票'!$B$153:$K$202,4))</f>
        <v>0･</v>
      </c>
      <c r="G119" s="494">
        <f>IF(A119="","",VLOOKUP(A119,'出場種目票'!$B$153:$K$202,5))</f>
      </c>
      <c r="I119" s="490"/>
      <c r="J119" s="522"/>
      <c r="K119" s="525">
        <f>IF(I119="","",VLOOKUP(I119,'出場種目票'!$B$153:$K$202,2))</f>
      </c>
      <c r="L119" s="526">
        <f>IF(K119="","",VLOOKUP(K119,'出場種目票'!$B$103:$K$152,2))</f>
      </c>
      <c r="M119" s="522">
        <f>IF(L119="","",VLOOKUP(L119,'出場種目票'!$B$103:$K$152,2))</f>
      </c>
      <c r="N119" s="507" t="str">
        <f>'男申込一覧表'!$B$6&amp;"･"&amp;IF(I119="","",VLOOKUP(I119,'出場種目票'!$B$153:$K$202,4))</f>
        <v>0･</v>
      </c>
      <c r="O119" s="494">
        <f>IF(I119="","",VLOOKUP(I119,'出場種目票'!$B$153:$K$202,5))</f>
      </c>
    </row>
    <row r="120" spans="1:15" ht="14.25" customHeight="1">
      <c r="A120" s="523"/>
      <c r="B120" s="524"/>
      <c r="C120" s="527">
        <f>IF(B120="","",VLOOKUP(B120,'出場種目票'!$B$103:$K$152,2))</f>
      </c>
      <c r="D120" s="528">
        <f>IF(C120="","",VLOOKUP(C120,'出場種目票'!$B$103:$K$152,2))</f>
      </c>
      <c r="E120" s="524">
        <f>IF(D120="","",VLOOKUP(D120,'出場種目票'!$B$103:$K$152,2))</f>
      </c>
      <c r="F120" s="508"/>
      <c r="G120" s="495">
        <f>IF(E120="","",VLOOKUP(E120,'出場種目票'!$B$103:$K$152,5))</f>
      </c>
      <c r="I120" s="523"/>
      <c r="J120" s="524"/>
      <c r="K120" s="527">
        <f>IF(J120="","",VLOOKUP(J120,'出場種目票'!$B$103:$K$152,2))</f>
      </c>
      <c r="L120" s="528">
        <f>IF(K120="","",VLOOKUP(K120,'出場種目票'!$B$103:$K$152,2))</f>
      </c>
      <c r="M120" s="524">
        <f>IF(L120="","",VLOOKUP(L120,'出場種目票'!$B$103:$K$152,2))</f>
      </c>
      <c r="N120" s="508"/>
      <c r="O120" s="495">
        <f>IF(M120="","",VLOOKUP(M120,'出場種目票'!$B$103:$K$152,5))</f>
      </c>
    </row>
    <row r="122" spans="1:15" ht="14.25" customHeight="1">
      <c r="A122" s="535" t="s">
        <v>176</v>
      </c>
      <c r="B122" s="341" t="s">
        <v>287</v>
      </c>
      <c r="C122" s="342"/>
      <c r="D122" s="342"/>
      <c r="E122" s="323"/>
      <c r="F122" s="324" t="s">
        <v>334</v>
      </c>
      <c r="G122" s="343"/>
      <c r="I122" s="535" t="s">
        <v>176</v>
      </c>
      <c r="J122" s="344" t="s">
        <v>287</v>
      </c>
      <c r="K122" s="345"/>
      <c r="L122" s="345"/>
      <c r="M122" s="323"/>
      <c r="N122" s="324" t="s">
        <v>334</v>
      </c>
      <c r="O122" s="346"/>
    </row>
    <row r="123" spans="1:15" ht="14.25" customHeight="1">
      <c r="A123" s="536"/>
      <c r="B123" s="525"/>
      <c r="C123" s="526"/>
      <c r="D123" s="522"/>
      <c r="E123" s="446"/>
      <c r="F123" s="447"/>
      <c r="G123" s="401"/>
      <c r="I123" s="536"/>
      <c r="J123" s="525"/>
      <c r="K123" s="526"/>
      <c r="L123" s="522"/>
      <c r="M123" s="466"/>
      <c r="N123" s="467"/>
      <c r="O123" s="471"/>
    </row>
    <row r="124" spans="1:15" ht="14.25" customHeight="1">
      <c r="A124" s="537"/>
      <c r="B124" s="538"/>
      <c r="C124" s="539"/>
      <c r="D124" s="540"/>
      <c r="E124" s="463"/>
      <c r="F124" s="464"/>
      <c r="G124" s="403"/>
      <c r="I124" s="537"/>
      <c r="J124" s="538"/>
      <c r="K124" s="539"/>
      <c r="L124" s="540"/>
      <c r="M124" s="468"/>
      <c r="N124" s="469"/>
      <c r="O124" s="472"/>
    </row>
    <row r="125" spans="1:15" ht="14.25" customHeight="1">
      <c r="A125" s="347" t="s">
        <v>318</v>
      </c>
      <c r="B125" s="348"/>
      <c r="C125" s="349" t="s">
        <v>319</v>
      </c>
      <c r="D125" s="348"/>
      <c r="E125" s="348"/>
      <c r="F125" s="350" t="s">
        <v>320</v>
      </c>
      <c r="G125" s="351" t="s">
        <v>113</v>
      </c>
      <c r="I125" s="352" t="s">
        <v>318</v>
      </c>
      <c r="J125" s="353"/>
      <c r="K125" s="354" t="s">
        <v>319</v>
      </c>
      <c r="L125" s="353"/>
      <c r="M125" s="353"/>
      <c r="N125" s="350" t="s">
        <v>320</v>
      </c>
      <c r="O125" s="351" t="s">
        <v>113</v>
      </c>
    </row>
    <row r="126" spans="1:15" ht="14.25" customHeight="1">
      <c r="A126" s="490"/>
      <c r="B126" s="522"/>
      <c r="C126" s="525">
        <f>IF(A126="","",VLOOKUP(A126,'出場種目票'!$B$153:$K$202,2))</f>
      </c>
      <c r="D126" s="526">
        <f>IF(C126="","",VLOOKUP(C126,'出場種目票'!$B$103:$K$152,2))</f>
      </c>
      <c r="E126" s="522">
        <f>IF(D126="","",VLOOKUP(D126,'出場種目票'!$B$103:$K$152,2))</f>
      </c>
      <c r="F126" s="507" t="str">
        <f>'男申込一覧表'!$B$6&amp;"･"&amp;IF(A126="","",VLOOKUP(A126,'出場種目票'!$B$153:$K$202,4))</f>
        <v>0･</v>
      </c>
      <c r="G126" s="494">
        <f>IF(A126="","",VLOOKUP(A126,'出場種目票'!$B$153:$K$202,5))</f>
      </c>
      <c r="I126" s="490"/>
      <c r="J126" s="522"/>
      <c r="K126" s="525">
        <f>IF(I126="","",VLOOKUP(I126,'出場種目票'!$B$153:$K$202,2))</f>
      </c>
      <c r="L126" s="526">
        <f>IF(K126="","",VLOOKUP(K126,'出場種目票'!$B$103:$K$152,2))</f>
      </c>
      <c r="M126" s="522">
        <f>IF(L126="","",VLOOKUP(L126,'出場種目票'!$B$103:$K$152,2))</f>
      </c>
      <c r="N126" s="507" t="str">
        <f>'男申込一覧表'!$B$6&amp;"･"&amp;IF(I126="","",VLOOKUP(I126,'出場種目票'!$B$153:$K$202,4))</f>
        <v>0･</v>
      </c>
      <c r="O126" s="494">
        <f>IF(I126="","",VLOOKUP(I126,'出場種目票'!$B$153:$K$202,5))</f>
      </c>
    </row>
    <row r="127" spans="1:15" ht="14.25" customHeight="1">
      <c r="A127" s="523"/>
      <c r="B127" s="524"/>
      <c r="C127" s="527">
        <f>IF(B127="","",VLOOKUP(B127,'出場種目票'!$B$103:$K$152,2))</f>
      </c>
      <c r="D127" s="528">
        <f>IF(C127="","",VLOOKUP(C127,'出場種目票'!$B$103:$K$152,2))</f>
      </c>
      <c r="E127" s="524">
        <f>IF(D127="","",VLOOKUP(D127,'出場種目票'!$B$103:$K$152,2))</f>
      </c>
      <c r="F127" s="508"/>
      <c r="G127" s="495">
        <f>IF(E127="","",VLOOKUP(E127,'出場種目票'!$B$103:$K$152,5))</f>
      </c>
      <c r="I127" s="523"/>
      <c r="J127" s="524"/>
      <c r="K127" s="527">
        <f>IF(J127="","",VLOOKUP(J127,'出場種目票'!$B$103:$K$152,2))</f>
      </c>
      <c r="L127" s="528">
        <f>IF(K127="","",VLOOKUP(K127,'出場種目票'!$B$103:$K$152,2))</f>
      </c>
      <c r="M127" s="524">
        <f>IF(L127="","",VLOOKUP(L127,'出場種目票'!$B$103:$K$152,2))</f>
      </c>
      <c r="N127" s="508"/>
      <c r="O127" s="495">
        <f>IF(M127="","",VLOOKUP(M127,'出場種目票'!$B$103:$K$152,5))</f>
      </c>
    </row>
    <row r="129" spans="1:15" ht="14.25" customHeight="1">
      <c r="A129" s="535" t="s">
        <v>176</v>
      </c>
      <c r="B129" s="341" t="s">
        <v>287</v>
      </c>
      <c r="C129" s="342"/>
      <c r="D129" s="342"/>
      <c r="E129" s="323"/>
      <c r="F129" s="324" t="s">
        <v>334</v>
      </c>
      <c r="G129" s="343"/>
      <c r="I129" s="535" t="s">
        <v>176</v>
      </c>
      <c r="J129" s="344" t="s">
        <v>287</v>
      </c>
      <c r="K129" s="345"/>
      <c r="L129" s="345"/>
      <c r="M129" s="323"/>
      <c r="N129" s="324" t="s">
        <v>334</v>
      </c>
      <c r="O129" s="346"/>
    </row>
    <row r="130" spans="1:15" ht="14.25" customHeight="1">
      <c r="A130" s="536"/>
      <c r="B130" s="525"/>
      <c r="C130" s="526"/>
      <c r="D130" s="522"/>
      <c r="E130" s="446"/>
      <c r="F130" s="447"/>
      <c r="G130" s="401"/>
      <c r="I130" s="536"/>
      <c r="J130" s="525"/>
      <c r="K130" s="526"/>
      <c r="L130" s="522"/>
      <c r="M130" s="466"/>
      <c r="N130" s="467"/>
      <c r="O130" s="471"/>
    </row>
    <row r="131" spans="1:15" ht="14.25" customHeight="1">
      <c r="A131" s="537"/>
      <c r="B131" s="538"/>
      <c r="C131" s="539"/>
      <c r="D131" s="540"/>
      <c r="E131" s="463"/>
      <c r="F131" s="464"/>
      <c r="G131" s="403"/>
      <c r="I131" s="537"/>
      <c r="J131" s="538"/>
      <c r="K131" s="539"/>
      <c r="L131" s="540"/>
      <c r="M131" s="468"/>
      <c r="N131" s="469"/>
      <c r="O131" s="472"/>
    </row>
    <row r="132" spans="1:15" ht="14.25" customHeight="1">
      <c r="A132" s="347" t="s">
        <v>318</v>
      </c>
      <c r="B132" s="348"/>
      <c r="C132" s="349" t="s">
        <v>319</v>
      </c>
      <c r="D132" s="348"/>
      <c r="E132" s="348"/>
      <c r="F132" s="350" t="s">
        <v>320</v>
      </c>
      <c r="G132" s="351" t="s">
        <v>113</v>
      </c>
      <c r="I132" s="352" t="s">
        <v>318</v>
      </c>
      <c r="J132" s="353"/>
      <c r="K132" s="354" t="s">
        <v>319</v>
      </c>
      <c r="L132" s="353"/>
      <c r="M132" s="353"/>
      <c r="N132" s="350" t="s">
        <v>320</v>
      </c>
      <c r="O132" s="351" t="s">
        <v>113</v>
      </c>
    </row>
    <row r="133" spans="1:15" ht="14.25" customHeight="1">
      <c r="A133" s="490"/>
      <c r="B133" s="522"/>
      <c r="C133" s="525">
        <f>IF(A133="","",VLOOKUP(A133,'出場種目票'!$B$153:$K$202,2))</f>
      </c>
      <c r="D133" s="526">
        <f>IF(C133="","",VLOOKUP(C133,'出場種目票'!$B$103:$K$152,2))</f>
      </c>
      <c r="E133" s="522">
        <f>IF(D133="","",VLOOKUP(D133,'出場種目票'!$B$103:$K$152,2))</f>
      </c>
      <c r="F133" s="507" t="str">
        <f>'男申込一覧表'!$B$6&amp;"･"&amp;IF(A133="","",VLOOKUP(A133,'出場種目票'!$B$153:$K$202,4))</f>
        <v>0･</v>
      </c>
      <c r="G133" s="494">
        <f>IF(A133="","",VLOOKUP(A133,'出場種目票'!$B$153:$K$202,5))</f>
      </c>
      <c r="I133" s="490"/>
      <c r="J133" s="522"/>
      <c r="K133" s="525">
        <f>IF(I133="","",VLOOKUP(I133,'出場種目票'!$B$153:$K$202,2))</f>
      </c>
      <c r="L133" s="526">
        <f>IF(K133="","",VLOOKUP(K133,'出場種目票'!$B$103:$K$152,2))</f>
      </c>
      <c r="M133" s="522">
        <f>IF(L133="","",VLOOKUP(L133,'出場種目票'!$B$103:$K$152,2))</f>
      </c>
      <c r="N133" s="507" t="str">
        <f>'男申込一覧表'!$B$6&amp;"･"&amp;IF(I133="","",VLOOKUP(I133,'出場種目票'!$B$153:$K$202,4))</f>
        <v>0･</v>
      </c>
      <c r="O133" s="494">
        <f>IF(I133="","",VLOOKUP(I133,'出場種目票'!$B$153:$K$202,5))</f>
      </c>
    </row>
    <row r="134" spans="1:15" ht="14.25" customHeight="1">
      <c r="A134" s="523"/>
      <c r="B134" s="524"/>
      <c r="C134" s="527">
        <f>IF(B134="","",VLOOKUP(B134,'出場種目票'!$B$103:$K$152,2))</f>
      </c>
      <c r="D134" s="528">
        <f>IF(C134="","",VLOOKUP(C134,'出場種目票'!$B$103:$K$152,2))</f>
      </c>
      <c r="E134" s="524">
        <f>IF(D134="","",VLOOKUP(D134,'出場種目票'!$B$103:$K$152,2))</f>
      </c>
      <c r="F134" s="508"/>
      <c r="G134" s="495">
        <f>IF(E134="","",VLOOKUP(E134,'出場種目票'!$B$103:$K$152,5))</f>
      </c>
      <c r="I134" s="523"/>
      <c r="J134" s="524"/>
      <c r="K134" s="527">
        <f>IF(J134="","",VLOOKUP(J134,'出場種目票'!$B$103:$K$152,2))</f>
      </c>
      <c r="L134" s="528">
        <f>IF(K134="","",VLOOKUP(K134,'出場種目票'!$B$103:$K$152,2))</f>
      </c>
      <c r="M134" s="524">
        <f>IF(L134="","",VLOOKUP(L134,'出場種目票'!$B$103:$K$152,2))</f>
      </c>
      <c r="N134" s="508"/>
      <c r="O134" s="495">
        <f>IF(M134="","",VLOOKUP(M134,'出場種目票'!$B$103:$K$152,5))</f>
      </c>
    </row>
    <row r="135" spans="1:15" ht="15" customHeight="1">
      <c r="A135" s="378"/>
      <c r="B135" s="378"/>
      <c r="C135" s="378"/>
      <c r="D135" s="378"/>
      <c r="E135" s="378"/>
      <c r="F135" s="378"/>
      <c r="G135" s="378"/>
      <c r="H135" s="338"/>
      <c r="I135" s="378"/>
      <c r="J135" s="378"/>
      <c r="K135" s="378"/>
      <c r="L135" s="378"/>
      <c r="M135" s="378"/>
      <c r="N135" s="378"/>
      <c r="O135" s="378"/>
    </row>
    <row r="136" spans="1:16" ht="12" customHeight="1">
      <c r="A136" s="509" t="s">
        <v>83</v>
      </c>
      <c r="B136" s="428" t="s">
        <v>324</v>
      </c>
      <c r="C136" s="512"/>
      <c r="D136" s="513"/>
      <c r="E136" s="434" t="s">
        <v>334</v>
      </c>
      <c r="F136" s="517"/>
      <c r="G136" s="518"/>
      <c r="H136" s="338"/>
      <c r="I136" s="509" t="s">
        <v>83</v>
      </c>
      <c r="J136" s="428" t="s">
        <v>324</v>
      </c>
      <c r="K136" s="512"/>
      <c r="L136" s="513"/>
      <c r="M136" s="434" t="s">
        <v>334</v>
      </c>
      <c r="N136" s="517"/>
      <c r="O136" s="518"/>
      <c r="P136" s="322"/>
    </row>
    <row r="137" spans="1:16" ht="12.75" customHeight="1">
      <c r="A137" s="510"/>
      <c r="B137" s="514"/>
      <c r="C137" s="515"/>
      <c r="D137" s="516"/>
      <c r="E137" s="519"/>
      <c r="F137" s="520"/>
      <c r="G137" s="521"/>
      <c r="H137" s="338"/>
      <c r="I137" s="510"/>
      <c r="J137" s="514"/>
      <c r="K137" s="515"/>
      <c r="L137" s="516"/>
      <c r="M137" s="519"/>
      <c r="N137" s="520"/>
      <c r="O137" s="521"/>
      <c r="P137" s="322"/>
    </row>
    <row r="138" spans="1:16" ht="12" customHeight="1">
      <c r="A138" s="510"/>
      <c r="B138" s="529" t="s">
        <v>325</v>
      </c>
      <c r="C138" s="530"/>
      <c r="D138" s="531"/>
      <c r="E138" s="357"/>
      <c r="F138" s="348"/>
      <c r="G138" s="358"/>
      <c r="H138" s="338"/>
      <c r="I138" s="510"/>
      <c r="J138" s="529" t="s">
        <v>126</v>
      </c>
      <c r="K138" s="530"/>
      <c r="L138" s="531"/>
      <c r="M138" s="359"/>
      <c r="N138" s="353"/>
      <c r="O138" s="360"/>
      <c r="P138" s="322"/>
    </row>
    <row r="139" spans="1:16" ht="14.25" customHeight="1">
      <c r="A139" s="511"/>
      <c r="B139" s="532"/>
      <c r="C139" s="533"/>
      <c r="D139" s="534"/>
      <c r="E139" s="361"/>
      <c r="F139" s="338"/>
      <c r="G139" s="362"/>
      <c r="H139" s="338"/>
      <c r="I139" s="511"/>
      <c r="J139" s="532"/>
      <c r="K139" s="533"/>
      <c r="L139" s="534"/>
      <c r="M139" s="363"/>
      <c r="N139" s="340"/>
      <c r="O139" s="364"/>
      <c r="P139" s="322"/>
    </row>
    <row r="140" spans="1:16" ht="12">
      <c r="A140" s="365" t="s">
        <v>326</v>
      </c>
      <c r="B140" s="366"/>
      <c r="C140" s="367"/>
      <c r="D140" s="368" t="s">
        <v>327</v>
      </c>
      <c r="E140" s="369" t="s">
        <v>328</v>
      </c>
      <c r="F140" s="343"/>
      <c r="G140" s="351" t="s">
        <v>113</v>
      </c>
      <c r="H140" s="338"/>
      <c r="I140" s="365" t="s">
        <v>326</v>
      </c>
      <c r="J140" s="366"/>
      <c r="K140" s="367"/>
      <c r="L140" s="368" t="s">
        <v>327</v>
      </c>
      <c r="M140" s="369" t="s">
        <v>328</v>
      </c>
      <c r="N140" s="343"/>
      <c r="O140" s="351" t="s">
        <v>113</v>
      </c>
      <c r="P140" s="322"/>
    </row>
    <row r="141" spans="1:16" ht="14.25" customHeight="1">
      <c r="A141" s="370" t="s">
        <v>329</v>
      </c>
      <c r="B141" s="371"/>
      <c r="C141" s="372"/>
      <c r="D141" s="496"/>
      <c r="E141" s="490"/>
      <c r="F141" s="491"/>
      <c r="G141" s="494"/>
      <c r="H141" s="338"/>
      <c r="I141" s="370" t="s">
        <v>329</v>
      </c>
      <c r="J141" s="371"/>
      <c r="K141" s="372"/>
      <c r="L141" s="496"/>
      <c r="M141" s="490"/>
      <c r="N141" s="491"/>
      <c r="O141" s="494"/>
      <c r="P141" s="322"/>
    </row>
    <row r="142" spans="1:16" ht="14.25" customHeight="1">
      <c r="A142" s="417"/>
      <c r="B142" s="499"/>
      <c r="C142" s="500"/>
      <c r="D142" s="497"/>
      <c r="E142" s="492"/>
      <c r="F142" s="493"/>
      <c r="G142" s="498"/>
      <c r="H142" s="338"/>
      <c r="I142" s="417"/>
      <c r="J142" s="499"/>
      <c r="K142" s="500"/>
      <c r="L142" s="497"/>
      <c r="M142" s="492"/>
      <c r="N142" s="493"/>
      <c r="O142" s="495"/>
      <c r="P142" s="322"/>
    </row>
    <row r="143" spans="1:16" ht="14.25" customHeight="1">
      <c r="A143" s="501"/>
      <c r="B143" s="502"/>
      <c r="C143" s="503"/>
      <c r="D143" s="496"/>
      <c r="E143" s="490"/>
      <c r="F143" s="491"/>
      <c r="G143" s="494"/>
      <c r="H143" s="338"/>
      <c r="I143" s="501"/>
      <c r="J143" s="502"/>
      <c r="K143" s="503"/>
      <c r="L143" s="496"/>
      <c r="M143" s="490"/>
      <c r="N143" s="491"/>
      <c r="O143" s="494"/>
      <c r="P143" s="322"/>
    </row>
    <row r="144" spans="1:16" ht="14.25" customHeight="1">
      <c r="A144" s="501"/>
      <c r="B144" s="502"/>
      <c r="C144" s="503"/>
      <c r="D144" s="497"/>
      <c r="E144" s="492"/>
      <c r="F144" s="493"/>
      <c r="G144" s="498"/>
      <c r="H144" s="338"/>
      <c r="I144" s="501"/>
      <c r="J144" s="502"/>
      <c r="K144" s="503"/>
      <c r="L144" s="497"/>
      <c r="M144" s="492"/>
      <c r="N144" s="493"/>
      <c r="O144" s="495"/>
      <c r="P144" s="322"/>
    </row>
    <row r="145" spans="1:16" ht="14.25" customHeight="1">
      <c r="A145" s="501"/>
      <c r="B145" s="502"/>
      <c r="C145" s="503"/>
      <c r="D145" s="496"/>
      <c r="E145" s="490"/>
      <c r="F145" s="491"/>
      <c r="G145" s="494"/>
      <c r="H145" s="338"/>
      <c r="I145" s="501"/>
      <c r="J145" s="502"/>
      <c r="K145" s="503"/>
      <c r="L145" s="496"/>
      <c r="M145" s="490"/>
      <c r="N145" s="491"/>
      <c r="O145" s="494"/>
      <c r="P145" s="322"/>
    </row>
    <row r="146" spans="1:16" ht="14.25" customHeight="1">
      <c r="A146" s="504"/>
      <c r="B146" s="505"/>
      <c r="C146" s="506"/>
      <c r="D146" s="497"/>
      <c r="E146" s="492"/>
      <c r="F146" s="493"/>
      <c r="G146" s="498"/>
      <c r="H146" s="338"/>
      <c r="I146" s="504"/>
      <c r="J146" s="505"/>
      <c r="K146" s="506"/>
      <c r="L146" s="497"/>
      <c r="M146" s="492"/>
      <c r="N146" s="493"/>
      <c r="O146" s="495"/>
      <c r="P146" s="322"/>
    </row>
    <row r="147" spans="1:16" ht="14.25" customHeight="1">
      <c r="A147" s="408"/>
      <c r="B147" s="409"/>
      <c r="C147" s="410"/>
      <c r="D147" s="496"/>
      <c r="E147" s="490"/>
      <c r="F147" s="491"/>
      <c r="G147" s="494"/>
      <c r="H147" s="338"/>
      <c r="I147" s="408"/>
      <c r="J147" s="409"/>
      <c r="K147" s="410"/>
      <c r="L147" s="496"/>
      <c r="M147" s="490"/>
      <c r="N147" s="491"/>
      <c r="O147" s="494"/>
      <c r="P147" s="322"/>
    </row>
    <row r="148" spans="1:16" ht="14.25" customHeight="1">
      <c r="A148" s="411"/>
      <c r="B148" s="412"/>
      <c r="C148" s="413"/>
      <c r="D148" s="497"/>
      <c r="E148" s="492"/>
      <c r="F148" s="493"/>
      <c r="G148" s="495"/>
      <c r="H148" s="338"/>
      <c r="I148" s="411"/>
      <c r="J148" s="412"/>
      <c r="K148" s="413"/>
      <c r="L148" s="497"/>
      <c r="M148" s="492"/>
      <c r="N148" s="493"/>
      <c r="O148" s="495"/>
      <c r="P148" s="322"/>
    </row>
    <row r="149" spans="1:16" ht="14.25" customHeight="1">
      <c r="A149" s="411"/>
      <c r="B149" s="412"/>
      <c r="C149" s="413"/>
      <c r="D149" s="496"/>
      <c r="E149" s="490"/>
      <c r="F149" s="491"/>
      <c r="G149" s="494"/>
      <c r="H149" s="338"/>
      <c r="I149" s="411"/>
      <c r="J149" s="412"/>
      <c r="K149" s="413"/>
      <c r="L149" s="496"/>
      <c r="M149" s="490"/>
      <c r="N149" s="491"/>
      <c r="O149" s="494"/>
      <c r="P149" s="322"/>
    </row>
    <row r="150" spans="1:16" ht="14.25" customHeight="1">
      <c r="A150" s="411"/>
      <c r="B150" s="412"/>
      <c r="C150" s="413"/>
      <c r="D150" s="497"/>
      <c r="E150" s="492"/>
      <c r="F150" s="493"/>
      <c r="G150" s="495"/>
      <c r="H150" s="338"/>
      <c r="I150" s="411"/>
      <c r="J150" s="412"/>
      <c r="K150" s="413"/>
      <c r="L150" s="497"/>
      <c r="M150" s="492"/>
      <c r="N150" s="493"/>
      <c r="O150" s="495"/>
      <c r="P150" s="322"/>
    </row>
    <row r="151" spans="1:16" ht="14.25" customHeight="1">
      <c r="A151" s="411"/>
      <c r="B151" s="412"/>
      <c r="C151" s="413"/>
      <c r="D151" s="496"/>
      <c r="E151" s="490"/>
      <c r="F151" s="491"/>
      <c r="G151" s="494"/>
      <c r="H151" s="338"/>
      <c r="I151" s="411"/>
      <c r="J151" s="412"/>
      <c r="K151" s="413"/>
      <c r="L151" s="496"/>
      <c r="M151" s="490"/>
      <c r="N151" s="491"/>
      <c r="O151" s="494"/>
      <c r="P151" s="322"/>
    </row>
    <row r="152" spans="1:16" ht="14.25" customHeight="1">
      <c r="A152" s="414"/>
      <c r="B152" s="415"/>
      <c r="C152" s="416"/>
      <c r="D152" s="497"/>
      <c r="E152" s="492"/>
      <c r="F152" s="493"/>
      <c r="G152" s="495"/>
      <c r="H152" s="338"/>
      <c r="I152" s="414"/>
      <c r="J152" s="415"/>
      <c r="K152" s="416"/>
      <c r="L152" s="497"/>
      <c r="M152" s="492"/>
      <c r="N152" s="493"/>
      <c r="O152" s="495"/>
      <c r="P152" s="322"/>
    </row>
    <row r="153" spans="1:16" ht="12" customHeight="1">
      <c r="A153" s="373"/>
      <c r="B153" s="373"/>
      <c r="C153" s="373"/>
      <c r="D153" s="378"/>
      <c r="E153" s="378"/>
      <c r="F153" s="378"/>
      <c r="G153" s="378"/>
      <c r="H153" s="338"/>
      <c r="I153" s="373"/>
      <c r="J153" s="373"/>
      <c r="K153" s="373"/>
      <c r="L153" s="378"/>
      <c r="M153" s="378"/>
      <c r="N153" s="378"/>
      <c r="O153" s="378"/>
      <c r="P153" s="322"/>
    </row>
    <row r="154" spans="1:16" ht="15" customHeight="1">
      <c r="A154" s="374"/>
      <c r="B154" s="375"/>
      <c r="C154" s="374"/>
      <c r="D154" s="355"/>
      <c r="E154" s="355"/>
      <c r="F154" s="355"/>
      <c r="G154" s="355"/>
      <c r="H154" s="338"/>
      <c r="I154" s="376"/>
      <c r="J154" s="376"/>
      <c r="K154" s="376"/>
      <c r="L154" s="356"/>
      <c r="M154" s="356"/>
      <c r="N154" s="356"/>
      <c r="O154" s="377" t="s">
        <v>330</v>
      </c>
      <c r="P154" s="322"/>
    </row>
  </sheetData>
  <sheetProtection/>
  <mergeCells count="320">
    <mergeCell ref="F8:F9"/>
    <mergeCell ref="G8:G9"/>
    <mergeCell ref="I8:J9"/>
    <mergeCell ref="K8:M9"/>
    <mergeCell ref="A4:A6"/>
    <mergeCell ref="I4:I6"/>
    <mergeCell ref="B5:D6"/>
    <mergeCell ref="E5:G6"/>
    <mergeCell ref="J5:L6"/>
    <mergeCell ref="M5:O6"/>
    <mergeCell ref="N8:N9"/>
    <mergeCell ref="O8:O9"/>
    <mergeCell ref="A11:A13"/>
    <mergeCell ref="I11:I13"/>
    <mergeCell ref="B12:D13"/>
    <mergeCell ref="E12:G13"/>
    <mergeCell ref="J12:L13"/>
    <mergeCell ref="M12:O13"/>
    <mergeCell ref="A8:B9"/>
    <mergeCell ref="C8:E9"/>
    <mergeCell ref="A15:B16"/>
    <mergeCell ref="C15:E16"/>
    <mergeCell ref="F15:F16"/>
    <mergeCell ref="G15:G16"/>
    <mergeCell ref="I15:J16"/>
    <mergeCell ref="K15:M16"/>
    <mergeCell ref="N15:N16"/>
    <mergeCell ref="O15:O16"/>
    <mergeCell ref="N22:N23"/>
    <mergeCell ref="O22:O23"/>
    <mergeCell ref="A18:A20"/>
    <mergeCell ref="I18:I20"/>
    <mergeCell ref="B19:D20"/>
    <mergeCell ref="E19:G20"/>
    <mergeCell ref="J19:L20"/>
    <mergeCell ref="M19:O20"/>
    <mergeCell ref="I25:I27"/>
    <mergeCell ref="B26:D27"/>
    <mergeCell ref="E26:G27"/>
    <mergeCell ref="J26:L27"/>
    <mergeCell ref="M26:O27"/>
    <mergeCell ref="F22:F23"/>
    <mergeCell ref="G22:G23"/>
    <mergeCell ref="I22:J23"/>
    <mergeCell ref="K22:M23"/>
    <mergeCell ref="A22:B23"/>
    <mergeCell ref="C22:E23"/>
    <mergeCell ref="A29:B30"/>
    <mergeCell ref="C29:E30"/>
    <mergeCell ref="F29:F30"/>
    <mergeCell ref="G29:G30"/>
    <mergeCell ref="A25:A27"/>
    <mergeCell ref="A32:A34"/>
    <mergeCell ref="I32:I34"/>
    <mergeCell ref="B33:D34"/>
    <mergeCell ref="E33:G34"/>
    <mergeCell ref="J33:L34"/>
    <mergeCell ref="M33:O34"/>
    <mergeCell ref="N29:N30"/>
    <mergeCell ref="O29:O30"/>
    <mergeCell ref="N36:N37"/>
    <mergeCell ref="O36:O37"/>
    <mergeCell ref="I29:J30"/>
    <mergeCell ref="K29:M30"/>
    <mergeCell ref="I39:I41"/>
    <mergeCell ref="B40:D41"/>
    <mergeCell ref="E40:G41"/>
    <mergeCell ref="J40:L41"/>
    <mergeCell ref="M40:O41"/>
    <mergeCell ref="F36:F37"/>
    <mergeCell ref="G36:G37"/>
    <mergeCell ref="I36:J37"/>
    <mergeCell ref="K36:M37"/>
    <mergeCell ref="A36:B37"/>
    <mergeCell ref="C36:E37"/>
    <mergeCell ref="A43:B44"/>
    <mergeCell ref="C43:E44"/>
    <mergeCell ref="F43:F44"/>
    <mergeCell ref="G43:G44"/>
    <mergeCell ref="A39:A41"/>
    <mergeCell ref="A46:A48"/>
    <mergeCell ref="I46:I48"/>
    <mergeCell ref="B47:D48"/>
    <mergeCell ref="E47:G48"/>
    <mergeCell ref="J47:L48"/>
    <mergeCell ref="M47:O48"/>
    <mergeCell ref="F50:F51"/>
    <mergeCell ref="G50:G51"/>
    <mergeCell ref="I50:J51"/>
    <mergeCell ref="K50:M51"/>
    <mergeCell ref="N43:N44"/>
    <mergeCell ref="O43:O44"/>
    <mergeCell ref="N50:N51"/>
    <mergeCell ref="O50:O51"/>
    <mergeCell ref="I43:J44"/>
    <mergeCell ref="K43:M44"/>
    <mergeCell ref="A53:A55"/>
    <mergeCell ref="I53:I55"/>
    <mergeCell ref="B54:D55"/>
    <mergeCell ref="E54:G55"/>
    <mergeCell ref="J54:L55"/>
    <mergeCell ref="M54:O55"/>
    <mergeCell ref="A50:B51"/>
    <mergeCell ref="C50:E51"/>
    <mergeCell ref="B62:D63"/>
    <mergeCell ref="J62:L63"/>
    <mergeCell ref="A57:B58"/>
    <mergeCell ref="C57:E58"/>
    <mergeCell ref="F57:F58"/>
    <mergeCell ref="G57:G58"/>
    <mergeCell ref="I57:J58"/>
    <mergeCell ref="K57:M58"/>
    <mergeCell ref="M65:N66"/>
    <mergeCell ref="O65:O66"/>
    <mergeCell ref="N57:N58"/>
    <mergeCell ref="O57:O58"/>
    <mergeCell ref="A60:A63"/>
    <mergeCell ref="B60:D61"/>
    <mergeCell ref="E60:G61"/>
    <mergeCell ref="I60:I63"/>
    <mergeCell ref="J60:L61"/>
    <mergeCell ref="M60:O61"/>
    <mergeCell ref="A66:C70"/>
    <mergeCell ref="I66:K70"/>
    <mergeCell ref="D67:D68"/>
    <mergeCell ref="E67:F68"/>
    <mergeCell ref="G67:G68"/>
    <mergeCell ref="L67:L68"/>
    <mergeCell ref="D65:D66"/>
    <mergeCell ref="E65:F66"/>
    <mergeCell ref="G65:G66"/>
    <mergeCell ref="L65:L66"/>
    <mergeCell ref="M67:N68"/>
    <mergeCell ref="O67:O68"/>
    <mergeCell ref="D69:D70"/>
    <mergeCell ref="E69:F70"/>
    <mergeCell ref="G69:G70"/>
    <mergeCell ref="L69:L70"/>
    <mergeCell ref="M69:N70"/>
    <mergeCell ref="O69:O70"/>
    <mergeCell ref="A71:C76"/>
    <mergeCell ref="D71:D72"/>
    <mergeCell ref="E71:F72"/>
    <mergeCell ref="G71:G72"/>
    <mergeCell ref="I71:K76"/>
    <mergeCell ref="L71:L72"/>
    <mergeCell ref="D75:D76"/>
    <mergeCell ref="E75:F76"/>
    <mergeCell ref="G75:G76"/>
    <mergeCell ref="L75:L76"/>
    <mergeCell ref="M71:N72"/>
    <mergeCell ref="O71:O72"/>
    <mergeCell ref="D73:D74"/>
    <mergeCell ref="E73:F74"/>
    <mergeCell ref="G73:G74"/>
    <mergeCell ref="L73:L74"/>
    <mergeCell ref="M73:N74"/>
    <mergeCell ref="O73:O74"/>
    <mergeCell ref="M75:N76"/>
    <mergeCell ref="O75:O76"/>
    <mergeCell ref="N84:N85"/>
    <mergeCell ref="O84:O85"/>
    <mergeCell ref="A80:A82"/>
    <mergeCell ref="I80:I82"/>
    <mergeCell ref="B81:D82"/>
    <mergeCell ref="E81:G82"/>
    <mergeCell ref="J81:L82"/>
    <mergeCell ref="M81:O82"/>
    <mergeCell ref="I87:I89"/>
    <mergeCell ref="B88:D89"/>
    <mergeCell ref="E88:G89"/>
    <mergeCell ref="J88:L89"/>
    <mergeCell ref="M88:O89"/>
    <mergeCell ref="F84:F85"/>
    <mergeCell ref="G84:G85"/>
    <mergeCell ref="I84:J85"/>
    <mergeCell ref="K84:M85"/>
    <mergeCell ref="A84:B85"/>
    <mergeCell ref="C84:E85"/>
    <mergeCell ref="A91:B92"/>
    <mergeCell ref="C91:E92"/>
    <mergeCell ref="F91:F92"/>
    <mergeCell ref="G91:G92"/>
    <mergeCell ref="A87:A89"/>
    <mergeCell ref="A94:A96"/>
    <mergeCell ref="I94:I96"/>
    <mergeCell ref="B95:D96"/>
    <mergeCell ref="E95:G96"/>
    <mergeCell ref="J95:L96"/>
    <mergeCell ref="M95:O96"/>
    <mergeCell ref="N91:N92"/>
    <mergeCell ref="O91:O92"/>
    <mergeCell ref="N98:N99"/>
    <mergeCell ref="O98:O99"/>
    <mergeCell ref="I91:J92"/>
    <mergeCell ref="K91:M92"/>
    <mergeCell ref="I101:I103"/>
    <mergeCell ref="B102:D103"/>
    <mergeCell ref="E102:G103"/>
    <mergeCell ref="J102:L103"/>
    <mergeCell ref="M102:O103"/>
    <mergeCell ref="F98:F99"/>
    <mergeCell ref="G98:G99"/>
    <mergeCell ref="I98:J99"/>
    <mergeCell ref="K98:M99"/>
    <mergeCell ref="A98:B99"/>
    <mergeCell ref="C98:E99"/>
    <mergeCell ref="A105:B106"/>
    <mergeCell ref="C105:E106"/>
    <mergeCell ref="F105:F106"/>
    <mergeCell ref="G105:G106"/>
    <mergeCell ref="A101:A103"/>
    <mergeCell ref="A108:A110"/>
    <mergeCell ref="I108:I110"/>
    <mergeCell ref="B109:D110"/>
    <mergeCell ref="E109:G110"/>
    <mergeCell ref="J109:L110"/>
    <mergeCell ref="M109:O110"/>
    <mergeCell ref="N105:N106"/>
    <mergeCell ref="O105:O106"/>
    <mergeCell ref="N112:N113"/>
    <mergeCell ref="O112:O113"/>
    <mergeCell ref="I105:J106"/>
    <mergeCell ref="K105:M106"/>
    <mergeCell ref="I115:I117"/>
    <mergeCell ref="B116:D117"/>
    <mergeCell ref="E116:G117"/>
    <mergeCell ref="J116:L117"/>
    <mergeCell ref="M116:O117"/>
    <mergeCell ref="F112:F113"/>
    <mergeCell ref="G112:G113"/>
    <mergeCell ref="I112:J113"/>
    <mergeCell ref="K112:M113"/>
    <mergeCell ref="A112:B113"/>
    <mergeCell ref="C112:E113"/>
    <mergeCell ref="A119:B120"/>
    <mergeCell ref="C119:E120"/>
    <mergeCell ref="F119:F120"/>
    <mergeCell ref="G119:G120"/>
    <mergeCell ref="A115:A117"/>
    <mergeCell ref="A122:A124"/>
    <mergeCell ref="I122:I124"/>
    <mergeCell ref="B123:D124"/>
    <mergeCell ref="E123:G124"/>
    <mergeCell ref="J123:L124"/>
    <mergeCell ref="M123:O124"/>
    <mergeCell ref="F126:F127"/>
    <mergeCell ref="G126:G127"/>
    <mergeCell ref="I126:J127"/>
    <mergeCell ref="K126:M127"/>
    <mergeCell ref="N119:N120"/>
    <mergeCell ref="O119:O120"/>
    <mergeCell ref="N126:N127"/>
    <mergeCell ref="O126:O127"/>
    <mergeCell ref="I119:J120"/>
    <mergeCell ref="K119:M120"/>
    <mergeCell ref="A129:A131"/>
    <mergeCell ref="I129:I131"/>
    <mergeCell ref="B130:D131"/>
    <mergeCell ref="E130:G131"/>
    <mergeCell ref="J130:L131"/>
    <mergeCell ref="M130:O131"/>
    <mergeCell ref="A126:B127"/>
    <mergeCell ref="C126:E127"/>
    <mergeCell ref="B138:D139"/>
    <mergeCell ref="J138:L139"/>
    <mergeCell ref="A133:B134"/>
    <mergeCell ref="C133:E134"/>
    <mergeCell ref="F133:F134"/>
    <mergeCell ref="G133:G134"/>
    <mergeCell ref="I133:J134"/>
    <mergeCell ref="K133:M134"/>
    <mergeCell ref="M141:N142"/>
    <mergeCell ref="O141:O142"/>
    <mergeCell ref="N133:N134"/>
    <mergeCell ref="O133:O134"/>
    <mergeCell ref="A136:A139"/>
    <mergeCell ref="B136:D137"/>
    <mergeCell ref="E136:G137"/>
    <mergeCell ref="I136:I139"/>
    <mergeCell ref="J136:L137"/>
    <mergeCell ref="M136:O137"/>
    <mergeCell ref="A142:C146"/>
    <mergeCell ref="I142:K146"/>
    <mergeCell ref="D143:D144"/>
    <mergeCell ref="E143:F144"/>
    <mergeCell ref="G143:G144"/>
    <mergeCell ref="L143:L144"/>
    <mergeCell ref="D141:D142"/>
    <mergeCell ref="E141:F142"/>
    <mergeCell ref="G141:G142"/>
    <mergeCell ref="L141:L142"/>
    <mergeCell ref="M143:N144"/>
    <mergeCell ref="O143:O144"/>
    <mergeCell ref="D145:D146"/>
    <mergeCell ref="E145:F146"/>
    <mergeCell ref="G145:G146"/>
    <mergeCell ref="L145:L146"/>
    <mergeCell ref="M145:N146"/>
    <mergeCell ref="O145:O146"/>
    <mergeCell ref="A147:C152"/>
    <mergeCell ref="D147:D148"/>
    <mergeCell ref="E147:F148"/>
    <mergeCell ref="G147:G148"/>
    <mergeCell ref="I147:K152"/>
    <mergeCell ref="L147:L148"/>
    <mergeCell ref="D151:D152"/>
    <mergeCell ref="E151:F152"/>
    <mergeCell ref="G151:G152"/>
    <mergeCell ref="L151:L152"/>
    <mergeCell ref="M151:N152"/>
    <mergeCell ref="O151:O152"/>
    <mergeCell ref="M147:N148"/>
    <mergeCell ref="O147:O148"/>
    <mergeCell ref="D149:D150"/>
    <mergeCell ref="E149:F150"/>
    <mergeCell ref="G149:G150"/>
    <mergeCell ref="L149:L150"/>
    <mergeCell ref="M149:N150"/>
    <mergeCell ref="O149:O150"/>
  </mergeCells>
  <printOptions/>
  <pageMargins left="0.75" right="0.75" top="1" bottom="1" header="0.512" footer="0.512"/>
  <pageSetup horizontalDpi="204" verticalDpi="204" orientation="portrait" paperSize="9" scale="62" r:id="rId1"/>
  <rowBreaks count="1" manualBreakCount="1"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表　洋一</dc:creator>
  <cp:keywords/>
  <dc:description/>
  <cp:lastModifiedBy>user</cp:lastModifiedBy>
  <cp:lastPrinted>2004-08-02T14:02:57Z</cp:lastPrinted>
  <dcterms:created xsi:type="dcterms:W3CDTF">2001-06-05T15:41:03Z</dcterms:created>
  <dcterms:modified xsi:type="dcterms:W3CDTF">2023-05-15T01:21:38Z</dcterms:modified>
  <cp:category/>
  <cp:version/>
  <cp:contentType/>
  <cp:contentStatus/>
</cp:coreProperties>
</file>